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nduitbookkeeping.sharepoint.com/sites/ConduitBookkeeping/Shared Documents/General Info/Business Marketing/Website/2026/CBS Help Hub Downloadables 2026/"/>
    </mc:Choice>
  </mc:AlternateContent>
  <xr:revisionPtr revIDLastSave="0" documentId="8_{7AF633E5-B442-4923-99B5-5F5C335DFD1E}" xr6:coauthVersionLast="47" xr6:coauthVersionMax="47" xr10:uidLastSave="{00000000-0000-0000-0000-000000000000}"/>
  <workbookProtection lockStructure="1"/>
  <bookViews>
    <workbookView xWindow="-108" yWindow="-108" windowWidth="23256" windowHeight="12456" xr2:uid="{3A2DB62D-A279-4747-9552-9A075AC13373}"/>
  </bookViews>
  <sheets>
    <sheet name="Disclaimer" sheetId="9" r:id="rId1"/>
    <sheet name="SUMMARY" sheetId="6" r:id="rId2"/>
    <sheet name="GST" sheetId="4" r:id="rId3"/>
    <sheet name="Income Tax - AIM" sheetId="2" r:id="rId4"/>
    <sheet name="Income Tax - STANDARD" sheetId="8" r:id="rId5"/>
    <sheet name="PAYE" sheetId="5" r:id="rId6"/>
    <sheet name="ANNUAL LEAVE LIABILITY" sheetId="3" r:id="rId7"/>
  </sheets>
  <definedNames>
    <definedName name="AIM">'Income Tax - AIM'!$M$23</definedName>
    <definedName name="DATE">SUMMARY!$D$1</definedName>
    <definedName name="GST">GST!$M$22</definedName>
    <definedName name="INCOME">'Income Tax - STANDARD'!$C$23</definedName>
    <definedName name="LEAVE">'ANNUAL LEAVE LIABILITY'!$H$20</definedName>
    <definedName name="PAYE">PAYE!$M$21</definedName>
    <definedName name="_xlnm.Print_Area" localSheetId="6">'ANNUAL LEAVE LIABILITY'!$A$1:$H$27</definedName>
    <definedName name="_xlnm.Print_Area" localSheetId="2">GST!$A$1:$N$23</definedName>
    <definedName name="_xlnm.Print_Area" localSheetId="3">'Income Tax - AIM'!$A$1:$N$25</definedName>
    <definedName name="_xlnm.Print_Area" localSheetId="4">'Income Tax - STANDARD'!$A$1:$E$25</definedName>
    <definedName name="_xlnm.Print_Area" localSheetId="5">PAYE!$A$1:$N$22</definedName>
    <definedName name="_xlnm.Print_Area" localSheetId="1">SUMMARY!$A$1:$D$17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C15" i="3"/>
  <c r="C16" i="3"/>
  <c r="C17" i="3"/>
  <c r="E16" i="3"/>
  <c r="E17" i="3"/>
  <c r="G16" i="3"/>
  <c r="G17" i="3"/>
  <c r="C6" i="3"/>
  <c r="M11" i="4"/>
  <c r="M12" i="4"/>
  <c r="M13" i="4"/>
  <c r="M14" i="4"/>
  <c r="M15" i="4"/>
  <c r="M16" i="4"/>
  <c r="M17" i="4"/>
  <c r="M18" i="4"/>
  <c r="K9" i="4"/>
  <c r="M9" i="4" s="1"/>
  <c r="K10" i="4"/>
  <c r="K11" i="4"/>
  <c r="K12" i="4"/>
  <c r="K13" i="4"/>
  <c r="K14" i="4"/>
  <c r="K15" i="4"/>
  <c r="K16" i="4"/>
  <c r="K17" i="4"/>
  <c r="K18" i="4"/>
  <c r="A7" i="4"/>
  <c r="E6" i="3" l="1"/>
  <c r="G6" i="3" s="1"/>
  <c r="I6" i="3" s="1"/>
  <c r="K6" i="3" s="1"/>
  <c r="N19" i="5"/>
  <c r="N21" i="8"/>
  <c r="N21" i="2"/>
  <c r="E9" i="4"/>
  <c r="E10" i="4"/>
  <c r="E11" i="4"/>
  <c r="E12" i="4"/>
  <c r="E13" i="4"/>
  <c r="E14" i="4"/>
  <c r="E15" i="4"/>
  <c r="E16" i="4"/>
  <c r="E17" i="4"/>
  <c r="E18" i="4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E17" i="5"/>
  <c r="C6" i="5"/>
  <c r="C8" i="8"/>
  <c r="K10" i="8"/>
  <c r="K11" i="8"/>
  <c r="K12" i="8"/>
  <c r="K13" i="8"/>
  <c r="K14" i="8"/>
  <c r="K15" i="8"/>
  <c r="K16" i="8"/>
  <c r="K17" i="8"/>
  <c r="K18" i="8"/>
  <c r="K19" i="8"/>
  <c r="I10" i="8"/>
  <c r="I11" i="8"/>
  <c r="I12" i="8"/>
  <c r="I13" i="8"/>
  <c r="I14" i="8"/>
  <c r="I15" i="8"/>
  <c r="I16" i="8"/>
  <c r="I17" i="8"/>
  <c r="I18" i="8"/>
  <c r="I19" i="8"/>
  <c r="G10" i="8"/>
  <c r="G11" i="8"/>
  <c r="G12" i="8"/>
  <c r="G13" i="8"/>
  <c r="G14" i="8"/>
  <c r="G15" i="8"/>
  <c r="G16" i="8"/>
  <c r="G17" i="8"/>
  <c r="G18" i="8"/>
  <c r="G19" i="8"/>
  <c r="E9" i="8"/>
  <c r="G9" i="8" s="1"/>
  <c r="I9" i="8" s="1"/>
  <c r="K9" i="8" s="1"/>
  <c r="E10" i="8"/>
  <c r="E11" i="8"/>
  <c r="E12" i="8"/>
  <c r="E13" i="8"/>
  <c r="E14" i="8"/>
  <c r="E15" i="8"/>
  <c r="E16" i="8"/>
  <c r="E17" i="8"/>
  <c r="E18" i="8"/>
  <c r="E19" i="8"/>
  <c r="C9" i="8"/>
  <c r="C10" i="8"/>
  <c r="C11" i="8"/>
  <c r="C12" i="8"/>
  <c r="C13" i="8"/>
  <c r="C14" i="8"/>
  <c r="C15" i="8"/>
  <c r="C16" i="8"/>
  <c r="C17" i="8"/>
  <c r="C18" i="8"/>
  <c r="C19" i="8"/>
  <c r="K10" i="2"/>
  <c r="K11" i="2"/>
  <c r="K12" i="2"/>
  <c r="K13" i="2"/>
  <c r="K14" i="2"/>
  <c r="K15" i="2"/>
  <c r="K16" i="2"/>
  <c r="K17" i="2"/>
  <c r="K18" i="2"/>
  <c r="K19" i="2"/>
  <c r="I10" i="2"/>
  <c r="I11" i="2"/>
  <c r="I12" i="2"/>
  <c r="I13" i="2"/>
  <c r="I14" i="2"/>
  <c r="I15" i="2"/>
  <c r="I16" i="2"/>
  <c r="I17" i="2"/>
  <c r="I18" i="2"/>
  <c r="I19" i="2"/>
  <c r="G10" i="2"/>
  <c r="G11" i="2"/>
  <c r="G12" i="2"/>
  <c r="G13" i="2"/>
  <c r="G14" i="2"/>
  <c r="G15" i="2"/>
  <c r="G16" i="2"/>
  <c r="G17" i="2"/>
  <c r="G18" i="2"/>
  <c r="G19" i="2"/>
  <c r="E10" i="2"/>
  <c r="E11" i="2"/>
  <c r="E12" i="2"/>
  <c r="E13" i="2"/>
  <c r="E14" i="2"/>
  <c r="E15" i="2"/>
  <c r="E16" i="2"/>
  <c r="E17" i="2"/>
  <c r="E18" i="2"/>
  <c r="E19" i="2"/>
  <c r="C9" i="2"/>
  <c r="E9" i="2" s="1"/>
  <c r="G9" i="2" s="1"/>
  <c r="I9" i="2" s="1"/>
  <c r="K9" i="2" s="1"/>
  <c r="C10" i="2"/>
  <c r="C11" i="2"/>
  <c r="C12" i="2"/>
  <c r="C13" i="2"/>
  <c r="C14" i="2"/>
  <c r="C15" i="2"/>
  <c r="C16" i="2"/>
  <c r="C17" i="2"/>
  <c r="C18" i="2"/>
  <c r="C19" i="2"/>
  <c r="C8" i="2"/>
  <c r="E8" i="2" s="1"/>
  <c r="G8" i="2" s="1"/>
  <c r="I8" i="2" s="1"/>
  <c r="K8" i="2" s="1"/>
  <c r="N20" i="4"/>
  <c r="M6" i="3" l="1"/>
  <c r="E7" i="3" s="1"/>
  <c r="G7" i="3" s="1"/>
  <c r="E8" i="8"/>
  <c r="G8" i="8" s="1"/>
  <c r="I8" i="8" s="1"/>
  <c r="K8" i="8" s="1"/>
  <c r="M15" i="2"/>
  <c r="M16" i="2"/>
  <c r="M17" i="8"/>
  <c r="M14" i="8"/>
  <c r="M9" i="8"/>
  <c r="M17" i="2"/>
  <c r="M9" i="2"/>
  <c r="M14" i="2"/>
  <c r="M13" i="2"/>
  <c r="M12" i="2"/>
  <c r="M19" i="2"/>
  <c r="M11" i="2"/>
  <c r="M18" i="2"/>
  <c r="M10" i="2"/>
  <c r="M11" i="8"/>
  <c r="M12" i="8"/>
  <c r="M13" i="8"/>
  <c r="M10" i="8"/>
  <c r="M19" i="8"/>
  <c r="M15" i="8"/>
  <c r="M16" i="8"/>
  <c r="M18" i="8"/>
  <c r="M8" i="8" l="1"/>
  <c r="M21" i="8" s="1"/>
  <c r="M23" i="8" s="1"/>
  <c r="D8" i="6" s="1"/>
  <c r="I7" i="3" l="1"/>
  <c r="C17" i="5"/>
  <c r="K16" i="5"/>
  <c r="I16" i="5"/>
  <c r="G16" i="5"/>
  <c r="E16" i="5"/>
  <c r="M16" i="5" s="1"/>
  <c r="C16" i="5"/>
  <c r="K15" i="5"/>
  <c r="I15" i="5"/>
  <c r="G15" i="5"/>
  <c r="E15" i="5"/>
  <c r="C15" i="5"/>
  <c r="K14" i="5"/>
  <c r="I14" i="5"/>
  <c r="G14" i="5"/>
  <c r="E14" i="5"/>
  <c r="C14" i="5"/>
  <c r="K13" i="5"/>
  <c r="I13" i="5"/>
  <c r="G13" i="5"/>
  <c r="E13" i="5"/>
  <c r="C13" i="5"/>
  <c r="K12" i="5"/>
  <c r="I12" i="5"/>
  <c r="G12" i="5"/>
  <c r="E12" i="5"/>
  <c r="C12" i="5"/>
  <c r="K11" i="5"/>
  <c r="I11" i="5"/>
  <c r="G11" i="5"/>
  <c r="E11" i="5"/>
  <c r="C11" i="5"/>
  <c r="K10" i="5"/>
  <c r="I10" i="5"/>
  <c r="G10" i="5"/>
  <c r="E10" i="5"/>
  <c r="C10" i="5"/>
  <c r="K9" i="5"/>
  <c r="I9" i="5"/>
  <c r="G9" i="5"/>
  <c r="E9" i="5"/>
  <c r="C9" i="5"/>
  <c r="K8" i="5"/>
  <c r="I8" i="5"/>
  <c r="G8" i="5"/>
  <c r="E8" i="5"/>
  <c r="M8" i="5" s="1"/>
  <c r="C8" i="5"/>
  <c r="C7" i="5"/>
  <c r="E7" i="5" s="1"/>
  <c r="G7" i="5" s="1"/>
  <c r="I7" i="5" s="1"/>
  <c r="K7" i="5" s="1"/>
  <c r="E6" i="5"/>
  <c r="I9" i="4"/>
  <c r="I10" i="4"/>
  <c r="I11" i="4"/>
  <c r="I12" i="4"/>
  <c r="I13" i="4"/>
  <c r="I14" i="4"/>
  <c r="I15" i="4"/>
  <c r="I16" i="4"/>
  <c r="I17" i="4"/>
  <c r="G9" i="4"/>
  <c r="G10" i="4"/>
  <c r="G11" i="4"/>
  <c r="G12" i="4"/>
  <c r="G13" i="4"/>
  <c r="G14" i="4"/>
  <c r="G15" i="4"/>
  <c r="G16" i="4"/>
  <c r="G17" i="4"/>
  <c r="C7" i="4"/>
  <c r="E7" i="4" s="1"/>
  <c r="G7" i="4" s="1"/>
  <c r="I7" i="4" s="1"/>
  <c r="K7" i="4" s="1"/>
  <c r="C8" i="4"/>
  <c r="E8" i="4" s="1"/>
  <c r="G8" i="4" s="1"/>
  <c r="I8" i="4" s="1"/>
  <c r="K8" i="4" s="1"/>
  <c r="C9" i="4"/>
  <c r="C10" i="4"/>
  <c r="C11" i="4"/>
  <c r="C12" i="4"/>
  <c r="C13" i="4"/>
  <c r="C14" i="4"/>
  <c r="C15" i="4"/>
  <c r="C16" i="4"/>
  <c r="C17" i="4"/>
  <c r="C18" i="4"/>
  <c r="G18" i="4" s="1"/>
  <c r="I18" i="4" s="1"/>
  <c r="D1" i="6"/>
  <c r="M10" i="4" l="1"/>
  <c r="K7" i="3"/>
  <c r="C8" i="3" s="1"/>
  <c r="M8" i="4"/>
  <c r="G6" i="5"/>
  <c r="I6" i="5" s="1"/>
  <c r="K6" i="5" s="1"/>
  <c r="M7" i="4"/>
  <c r="E1" i="5"/>
  <c r="E1" i="3"/>
  <c r="D1" i="8"/>
  <c r="F1" i="2"/>
  <c r="D1" i="4"/>
  <c r="M15" i="5"/>
  <c r="M10" i="5"/>
  <c r="M7" i="5"/>
  <c r="M12" i="5"/>
  <c r="M13" i="5"/>
  <c r="M9" i="5"/>
  <c r="M14" i="5"/>
  <c r="M11" i="5"/>
  <c r="M8" i="2"/>
  <c r="M21" i="2" s="1"/>
  <c r="M23" i="2" s="1"/>
  <c r="M7" i="3" l="1"/>
  <c r="M6" i="5"/>
  <c r="M19" i="5" s="1"/>
  <c r="M21" i="5" s="1"/>
  <c r="M20" i="4"/>
  <c r="M22" i="4" s="1"/>
  <c r="D6" i="6" s="1"/>
  <c r="G17" i="5"/>
  <c r="I17" i="5" s="1"/>
  <c r="K17" i="5" s="1"/>
  <c r="E8" i="3" l="1"/>
  <c r="M17" i="5"/>
  <c r="D7" i="6"/>
  <c r="G8" i="3" l="1"/>
  <c r="I8" i="3" s="1"/>
  <c r="K8" i="3" s="1"/>
  <c r="D9" i="6"/>
  <c r="M8" i="3" l="1"/>
  <c r="C9" i="3"/>
  <c r="E9" i="3" l="1"/>
  <c r="G9" i="3" s="1"/>
  <c r="I9" i="3" s="1"/>
  <c r="K9" i="3" s="1"/>
  <c r="M9" i="3" l="1"/>
  <c r="C10" i="3"/>
  <c r="E10" i="3" l="1"/>
  <c r="G10" i="3" s="1"/>
  <c r="I10" i="3" s="1"/>
  <c r="K10" i="3" s="1"/>
  <c r="E15" i="3"/>
  <c r="M10" i="3" l="1"/>
  <c r="C11" i="3"/>
  <c r="G15" i="3"/>
  <c r="I15" i="3" s="1"/>
  <c r="K15" i="3" s="1"/>
  <c r="M15" i="3" s="1"/>
  <c r="I16" i="3"/>
  <c r="E11" i="3" l="1"/>
  <c r="G11" i="3" s="1"/>
  <c r="I11" i="3" s="1"/>
  <c r="K11" i="3" s="1"/>
  <c r="K16" i="3"/>
  <c r="M16" i="3" s="1"/>
  <c r="I17" i="3"/>
  <c r="M11" i="3" l="1"/>
  <c r="C12" i="3"/>
  <c r="K17" i="3"/>
  <c r="M17" i="3" s="1"/>
  <c r="E12" i="3" l="1"/>
  <c r="G12" i="3" s="1"/>
  <c r="I12" i="3" s="1"/>
  <c r="K12" i="3" s="1"/>
  <c r="C13" i="3"/>
  <c r="E13" i="3" l="1"/>
  <c r="G13" i="3" s="1"/>
  <c r="I13" i="3" s="1"/>
  <c r="K13" i="3" s="1"/>
  <c r="M12" i="3"/>
  <c r="C14" i="3"/>
  <c r="E14" i="3" l="1"/>
  <c r="G14" i="3" s="1"/>
  <c r="I14" i="3" s="1"/>
  <c r="K14" i="3" s="1"/>
  <c r="M13" i="3"/>
  <c r="M14" i="3" l="1"/>
  <c r="M19" i="3" s="1"/>
  <c r="M21" i="3" l="1"/>
  <c r="D10" i="6" s="1"/>
  <c r="D12" i="6" s="1"/>
</calcChain>
</file>

<file path=xl/sharedStrings.xml><?xml version="1.0" encoding="utf-8"?>
<sst xmlns="http://schemas.openxmlformats.org/spreadsheetml/2006/main" count="83" uniqueCount="32">
  <si>
    <t>TAXES AND LEAVE PROVISIONS WORKSHEET</t>
  </si>
  <si>
    <t>Rachel Paterson</t>
  </si>
  <si>
    <t>Conduit Business Solutions Limited</t>
  </si>
  <si>
    <t>SUMMARY OF PROVISIONS TO DATE</t>
  </si>
  <si>
    <t>Updated:</t>
  </si>
  <si>
    <t>Company Name</t>
  </si>
  <si>
    <t>Financial Year Ending</t>
  </si>
  <si>
    <t>GST OWING</t>
  </si>
  <si>
    <t>INCOME TAX (AIM METHOD) *</t>
  </si>
  <si>
    <t>INCOME TAX (STANDARD METHOD) **</t>
  </si>
  <si>
    <t>PAYROLL TAX OWING</t>
  </si>
  <si>
    <t>ANNUAL LEAVE LIABILITY</t>
  </si>
  <si>
    <t>Total</t>
  </si>
  <si>
    <t>Paid</t>
  </si>
  <si>
    <t>Due Date</t>
  </si>
  <si>
    <t>Closing Balance from previous year Financial Year</t>
  </si>
  <si>
    <t>Week 1</t>
  </si>
  <si>
    <t>Week 2</t>
  </si>
  <si>
    <t>Week 3</t>
  </si>
  <si>
    <t>Week 4</t>
  </si>
  <si>
    <t>Week 5</t>
  </si>
  <si>
    <t>Total GST Liability</t>
  </si>
  <si>
    <t>INCOME TAX (AIM METHOD) OWING</t>
  </si>
  <si>
    <t>AIM METHOD</t>
  </si>
  <si>
    <t xml:space="preserve"> Net Profit for the months covered by the GST Return x .2</t>
  </si>
  <si>
    <t>Total AIM INCOME Tax Liability</t>
  </si>
  <si>
    <t>INCOME TAX OWING</t>
  </si>
  <si>
    <t>STANDARD / ESTIMATION METHOD</t>
  </si>
  <si>
    <t>Total INCOME Tax Liability</t>
  </si>
  <si>
    <t>Total PAYE Liability</t>
  </si>
  <si>
    <t>ANNUAL LEAVE OWING</t>
  </si>
  <si>
    <t>Total LEAVE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</si>
</sst>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* #,##0_-;\-&quot;$&quot;* #,##0_-;_-&quot;$&quot;* &quot;-&quot;??_-;_-@_-"/>
    <numFmt numFmtId="167" formatCode="mmm\-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</font>
    <font>
      <b/>
      <sz val="2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Ink Free"/>
      <family val="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theme="0" tint="-0.14999847407452621"/>
      </right>
      <top/>
      <bottom style="thick">
        <color theme="4"/>
      </bottom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2" borderId="3" applyNumberFormat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3" borderId="4" applyNumberFormat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5" borderId="6" applyNumberFormat="0" applyAlignment="0" applyProtection="0"/>
    <xf numFmtId="0" fontId="14" fillId="0" borderId="0"/>
  </cellStyleXfs>
  <cellXfs count="52">
    <xf numFmtId="0" fontId="0" fillId="0" borderId="0" xfId="0"/>
    <xf numFmtId="166" fontId="0" fillId="0" borderId="0" xfId="1" applyNumberFormat="1" applyFont="1"/>
    <xf numFmtId="0" fontId="2" fillId="0" borderId="0" xfId="0" applyFont="1"/>
    <xf numFmtId="2" fontId="6" fillId="0" borderId="0" xfId="5" applyNumberFormat="1"/>
    <xf numFmtId="0" fontId="4" fillId="0" borderId="0" xfId="6"/>
    <xf numFmtId="165" fontId="4" fillId="0" borderId="0" xfId="6" applyNumberFormat="1"/>
    <xf numFmtId="14" fontId="0" fillId="0" borderId="0" xfId="0" applyNumberFormat="1"/>
    <xf numFmtId="0" fontId="2" fillId="0" borderId="0" xfId="0" applyFont="1" applyAlignment="1">
      <alignment horizontal="right"/>
    </xf>
    <xf numFmtId="14" fontId="3" fillId="0" borderId="2" xfId="3" applyNumberFormat="1"/>
    <xf numFmtId="0" fontId="3" fillId="0" borderId="0" xfId="3" applyBorder="1"/>
    <xf numFmtId="0" fontId="4" fillId="0" borderId="0" xfId="6" applyBorder="1"/>
    <xf numFmtId="0" fontId="8" fillId="0" borderId="0" xfId="0" applyFont="1"/>
    <xf numFmtId="0" fontId="9" fillId="0" borderId="0" xfId="6" applyFont="1" applyAlignment="1">
      <alignment horizontal="right"/>
    </xf>
    <xf numFmtId="14" fontId="4" fillId="0" borderId="2" xfId="3" applyNumberFormat="1" applyFont="1"/>
    <xf numFmtId="0" fontId="8" fillId="0" borderId="0" xfId="6" applyFont="1" applyAlignment="1">
      <alignment horizontal="right"/>
    </xf>
    <xf numFmtId="43" fontId="0" fillId="0" borderId="0" xfId="8" applyFont="1" applyFill="1" applyBorder="1"/>
    <xf numFmtId="43" fontId="2" fillId="0" borderId="0" xfId="8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Font="1" applyFill="1" applyBorder="1"/>
    <xf numFmtId="14" fontId="3" fillId="0" borderId="2" xfId="3" applyNumberFormat="1" applyAlignment="1">
      <alignment horizontal="left"/>
    </xf>
    <xf numFmtId="14" fontId="3" fillId="0" borderId="2" xfId="3" applyNumberFormat="1" applyAlignment="1">
      <alignment horizontal="center"/>
    </xf>
    <xf numFmtId="14" fontId="3" fillId="0" borderId="2" xfId="3" applyNumberFormat="1" applyAlignment="1"/>
    <xf numFmtId="0" fontId="2" fillId="0" borderId="0" xfId="0" applyFont="1" applyAlignment="1">
      <alignment horizontal="left"/>
    </xf>
    <xf numFmtId="0" fontId="3" fillId="4" borderId="0" xfId="3" applyFill="1" applyBorder="1"/>
    <xf numFmtId="165" fontId="0" fillId="4" borderId="5" xfId="1" applyFont="1" applyFill="1" applyBorder="1"/>
    <xf numFmtId="9" fontId="11" fillId="4" borderId="5" xfId="7" applyNumberFormat="1" applyFont="1" applyFill="1" applyBorder="1"/>
    <xf numFmtId="165" fontId="10" fillId="4" borderId="3" xfId="4" applyNumberFormat="1" applyFont="1" applyFill="1"/>
    <xf numFmtId="14" fontId="13" fillId="0" borderId="2" xfId="3" applyNumberFormat="1" applyFont="1" applyAlignment="1">
      <alignment horizontal="right"/>
    </xf>
    <xf numFmtId="0" fontId="4" fillId="0" borderId="0" xfId="6" applyAlignment="1"/>
    <xf numFmtId="0" fontId="4" fillId="0" borderId="0" xfId="6" applyBorder="1" applyAlignment="1"/>
    <xf numFmtId="14" fontId="0" fillId="4" borderId="5" xfId="1" applyNumberFormat="1" applyFont="1" applyFill="1" applyBorder="1"/>
    <xf numFmtId="167" fontId="12" fillId="5" borderId="6" xfId="10" applyNumberFormat="1"/>
    <xf numFmtId="14" fontId="12" fillId="5" borderId="6" xfId="10" applyNumberFormat="1"/>
    <xf numFmtId="166" fontId="12" fillId="5" borderId="6" xfId="10" applyNumberFormat="1"/>
    <xf numFmtId="166" fontId="2" fillId="5" borderId="1" xfId="2" applyNumberFormat="1" applyFill="1"/>
    <xf numFmtId="166" fontId="0" fillId="0" borderId="0" xfId="0" applyNumberFormat="1"/>
    <xf numFmtId="166" fontId="4" fillId="0" borderId="0" xfId="6" applyNumberFormat="1"/>
    <xf numFmtId="164" fontId="10" fillId="4" borderId="3" xfId="1" applyNumberFormat="1" applyFont="1" applyFill="1" applyBorder="1"/>
    <xf numFmtId="0" fontId="15" fillId="6" borderId="0" xfId="11" applyFont="1" applyFill="1"/>
    <xf numFmtId="0" fontId="14" fillId="6" borderId="0" xfId="11" applyFill="1"/>
    <xf numFmtId="0" fontId="2" fillId="6" borderId="0" xfId="11" applyFont="1" applyFill="1"/>
    <xf numFmtId="0" fontId="16" fillId="6" borderId="0" xfId="11" applyFont="1" applyFill="1"/>
    <xf numFmtId="0" fontId="17" fillId="6" borderId="0" xfId="11" applyFont="1" applyFill="1"/>
    <xf numFmtId="0" fontId="17" fillId="6" borderId="0" xfId="11" applyFont="1" applyFill="1" applyAlignment="1">
      <alignment horizontal="left" vertical="center" indent="2"/>
    </xf>
    <xf numFmtId="0" fontId="18" fillId="6" borderId="0" xfId="11" applyFont="1" applyFill="1" applyAlignment="1">
      <alignment horizontal="left" indent="2"/>
    </xf>
    <xf numFmtId="49" fontId="3" fillId="4" borderId="0" xfId="3" applyNumberFormat="1" applyFill="1" applyBorder="1" applyAlignment="1">
      <alignment horizontal="right"/>
    </xf>
    <xf numFmtId="14" fontId="3" fillId="4" borderId="0" xfId="3" applyNumberFormat="1" applyFill="1" applyBorder="1" applyAlignment="1">
      <alignment horizontal="right"/>
    </xf>
    <xf numFmtId="14" fontId="3" fillId="0" borderId="2" xfId="3" applyNumberFormat="1" applyAlignment="1">
      <alignment horizontal="left"/>
    </xf>
    <xf numFmtId="14" fontId="3" fillId="0" borderId="2" xfId="3" applyNumberFormat="1" applyAlignment="1"/>
    <xf numFmtId="14" fontId="4" fillId="0" borderId="2" xfId="3" applyNumberFormat="1" applyFont="1" applyAlignment="1">
      <alignment horizontal="left" wrapText="1"/>
    </xf>
    <xf numFmtId="14" fontId="4" fillId="0" borderId="7" xfId="3" applyNumberFormat="1" applyFont="1" applyBorder="1" applyAlignment="1">
      <alignment horizontal="left" wrapText="1"/>
    </xf>
  </cellXfs>
  <cellStyles count="12">
    <cellStyle name="Check Cell" xfId="7" builtinId="23"/>
    <cellStyle name="Comma" xfId="8" builtinId="3"/>
    <cellStyle name="Currency" xfId="1" builtinId="4"/>
    <cellStyle name="Currency 5" xfId="9" xr:uid="{64803CC1-C1B2-4EBA-A45D-48947C0DEB1E}"/>
    <cellStyle name="Explanatory Text" xfId="5" builtinId="53"/>
    <cellStyle name="Heading 1" xfId="3" builtinId="16"/>
    <cellStyle name="Heading 4" xfId="6" builtinId="19"/>
    <cellStyle name="Input" xfId="4" builtinId="20"/>
    <cellStyle name="Normal" xfId="0" builtinId="0"/>
    <cellStyle name="Normal 2" xfId="11" xr:uid="{13742C18-6E92-43EA-ADCD-5FCB797B9AEB}"/>
    <cellStyle name="Output" xfId="10" builtinId="21"/>
    <cellStyle name="Total" xfId="2" builtinId="25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conduitbusinesssolutions.nz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conduitbusinesssolutions.nz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conduitbusinesssolutions.nz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conduitbusinesssolutions.nz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conduitbusinesssolutions.nz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conduitbusinesssolutions.nz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1</xdr:row>
      <xdr:rowOff>0</xdr:rowOff>
    </xdr:from>
    <xdr:to>
      <xdr:col>2</xdr:col>
      <xdr:colOff>357331</xdr:colOff>
      <xdr:row>17</xdr:row>
      <xdr:rowOff>160020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AB193D-CA8E-F8F8-36A8-B3708F18E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12420"/>
          <a:ext cx="7885890" cy="2895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1105373</xdr:colOff>
      <xdr:row>13</xdr:row>
      <xdr:rowOff>19050</xdr:rowOff>
    </xdr:from>
    <xdr:to>
      <xdr:col>3</xdr:col>
      <xdr:colOff>1247301</xdr:colOff>
      <xdr:row>17</xdr:row>
      <xdr:rowOff>4137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FBDEB-D168-4A9B-B90E-840C21688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96223" y="2762250"/>
          <a:ext cx="1542103" cy="7470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542925</xdr:colOff>
      <xdr:row>24</xdr:row>
      <xdr:rowOff>9525</xdr:rowOff>
    </xdr:from>
    <xdr:to>
      <xdr:col>14</xdr:col>
      <xdr:colOff>1037278</xdr:colOff>
      <xdr:row>27</xdr:row>
      <xdr:rowOff>185112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8DABF-F4AF-4FEE-9FEE-AC46CA9B2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896850" y="4695825"/>
          <a:ext cx="1542103" cy="7470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581025</xdr:colOff>
      <xdr:row>25</xdr:row>
      <xdr:rowOff>0</xdr:rowOff>
    </xdr:from>
    <xdr:to>
      <xdr:col>15</xdr:col>
      <xdr:colOff>27947</xdr:colOff>
      <xdr:row>28</xdr:row>
      <xdr:rowOff>178373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61317-8C0D-4F49-EA62-462D8F44B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9975" y="4895850"/>
          <a:ext cx="1542422" cy="749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552450</xdr:colOff>
      <xdr:row>25</xdr:row>
      <xdr:rowOff>0</xdr:rowOff>
    </xdr:from>
    <xdr:to>
      <xdr:col>14</xdr:col>
      <xdr:colOff>1047122</xdr:colOff>
      <xdr:row>28</xdr:row>
      <xdr:rowOff>178373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E4AE6-C50F-3021-9964-BC2A7EDB4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8625" y="5086350"/>
          <a:ext cx="1542422" cy="7498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533400</xdr:colOff>
      <xdr:row>23</xdr:row>
      <xdr:rowOff>0</xdr:rowOff>
    </xdr:from>
    <xdr:to>
      <xdr:col>14</xdr:col>
      <xdr:colOff>1027753</xdr:colOff>
      <xdr:row>26</xdr:row>
      <xdr:rowOff>175587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B0895-6DF8-402E-9FE2-E1B1B752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11150" y="4495800"/>
          <a:ext cx="1542103" cy="7470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666750</xdr:colOff>
      <xdr:row>23</xdr:row>
      <xdr:rowOff>0</xdr:rowOff>
    </xdr:from>
    <xdr:to>
      <xdr:col>12</xdr:col>
      <xdr:colOff>1047122</xdr:colOff>
      <xdr:row>26</xdr:row>
      <xdr:rowOff>178373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B6126-DF6E-F548-B6BB-F11B027A8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10875" y="4495800"/>
          <a:ext cx="1542422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4B52-5749-4E2A-BAF0-23EB40F42BB4}">
  <dimension ref="A1:A21"/>
  <sheetViews>
    <sheetView tabSelected="1" workbookViewId="0">
      <selection activeCell="E9" sqref="E9"/>
    </sheetView>
  </sheetViews>
  <sheetFormatPr defaultColWidth="9.109375" defaultRowHeight="13.2" x14ac:dyDescent="0.25"/>
  <cols>
    <col min="1" max="1" width="100.6640625" style="40" customWidth="1"/>
    <col min="2" max="16384" width="9.109375" style="40"/>
  </cols>
  <sheetData>
    <row r="1" spans="1:1" ht="24.6" x14ac:dyDescent="0.4">
      <c r="A1" s="39" t="s">
        <v>0</v>
      </c>
    </row>
    <row r="4" spans="1:1" ht="14.4" x14ac:dyDescent="0.3">
      <c r="A4" s="41"/>
    </row>
    <row r="8" spans="1:1" ht="14.4" x14ac:dyDescent="0.3">
      <c r="A8" s="42"/>
    </row>
    <row r="13" spans="1:1" ht="15" x14ac:dyDescent="0.35">
      <c r="A13" s="43"/>
    </row>
    <row r="20" spans="1:1" ht="15" x14ac:dyDescent="0.25">
      <c r="A20" s="44" t="s">
        <v>1</v>
      </c>
    </row>
    <row r="21" spans="1:1" x14ac:dyDescent="0.25">
      <c r="A21" s="45" t="s">
        <v>2</v>
      </c>
    </row>
  </sheetData>
  <sheetProtection sheet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BE6E-F2CC-491C-97F7-C85AA96C1ADF}">
  <sheetPr codeName="Sheet1"/>
  <dimension ref="A1:H13"/>
  <sheetViews>
    <sheetView workbookViewId="0">
      <selection activeCell="B4" sqref="B4:D4"/>
    </sheetView>
  </sheetViews>
  <sheetFormatPr defaultRowHeight="14.4" x14ac:dyDescent="0.3"/>
  <cols>
    <col min="1" max="1" width="27" customWidth="1"/>
    <col min="2" max="2" width="17.88671875" customWidth="1"/>
    <col min="3" max="3" width="21" customWidth="1"/>
    <col min="4" max="4" width="18.88671875" customWidth="1"/>
  </cols>
  <sheetData>
    <row r="1" spans="1:8" ht="20.399999999999999" thickBot="1" x14ac:dyDescent="0.45">
      <c r="A1" s="8" t="s">
        <v>3</v>
      </c>
      <c r="B1" s="8"/>
      <c r="C1" s="28" t="s">
        <v>4</v>
      </c>
      <c r="D1" s="33">
        <f ca="1">TODAY()</f>
        <v>46250</v>
      </c>
    </row>
    <row r="2" spans="1:8" ht="20.399999999999999" thickTop="1" x14ac:dyDescent="0.4">
      <c r="A2" s="9"/>
      <c r="B2" s="9"/>
      <c r="C2" s="6"/>
    </row>
    <row r="3" spans="1:8" ht="19.8" x14ac:dyDescent="0.4">
      <c r="A3" s="24" t="s">
        <v>5</v>
      </c>
      <c r="B3" s="46"/>
      <c r="C3" s="46"/>
      <c r="D3" s="46"/>
    </row>
    <row r="4" spans="1:8" ht="19.8" x14ac:dyDescent="0.4">
      <c r="A4" s="24" t="s">
        <v>6</v>
      </c>
      <c r="B4" s="47">
        <v>46112</v>
      </c>
      <c r="C4" s="47"/>
      <c r="D4" s="47"/>
    </row>
    <row r="5" spans="1:8" x14ac:dyDescent="0.3">
      <c r="A5" s="10"/>
      <c r="B5" s="10"/>
      <c r="C5" s="5"/>
    </row>
    <row r="6" spans="1:8" x14ac:dyDescent="0.3">
      <c r="A6" s="29" t="s">
        <v>7</v>
      </c>
      <c r="B6" s="29"/>
      <c r="D6" s="34">
        <f>GST</f>
        <v>0</v>
      </c>
      <c r="G6" s="10"/>
      <c r="H6" s="10"/>
    </row>
    <row r="7" spans="1:8" x14ac:dyDescent="0.3">
      <c r="A7" s="29" t="s">
        <v>8</v>
      </c>
      <c r="D7" s="34">
        <f>AIM</f>
        <v>0</v>
      </c>
      <c r="G7" s="4"/>
      <c r="H7" s="4"/>
    </row>
    <row r="8" spans="1:8" x14ac:dyDescent="0.3">
      <c r="A8" s="29" t="s">
        <v>9</v>
      </c>
      <c r="D8" s="34">
        <f>'Income Tax - STANDARD'!M23</f>
        <v>0</v>
      </c>
      <c r="G8" s="4"/>
      <c r="H8" s="4"/>
    </row>
    <row r="9" spans="1:8" x14ac:dyDescent="0.3">
      <c r="A9" s="30" t="s">
        <v>10</v>
      </c>
      <c r="D9" s="34">
        <f>PAYE</f>
        <v>0</v>
      </c>
      <c r="G9" s="4"/>
      <c r="H9" s="4"/>
    </row>
    <row r="10" spans="1:8" x14ac:dyDescent="0.3">
      <c r="A10" s="29" t="s">
        <v>11</v>
      </c>
      <c r="D10" s="34">
        <f>'ANNUAL LEAVE LIABILITY'!M21</f>
        <v>0</v>
      </c>
      <c r="G10" s="4"/>
      <c r="H10" s="4"/>
    </row>
    <row r="11" spans="1:8" x14ac:dyDescent="0.3">
      <c r="A11" s="4"/>
      <c r="B11" s="4"/>
      <c r="D11" s="37"/>
      <c r="G11" s="4"/>
      <c r="H11" s="4"/>
    </row>
    <row r="12" spans="1:8" ht="15" thickBot="1" x14ac:dyDescent="0.35">
      <c r="D12" s="35">
        <f>SUM(D6:D10)</f>
        <v>0</v>
      </c>
    </row>
    <row r="13" spans="1:8" ht="15" thickTop="1" x14ac:dyDescent="0.3"/>
  </sheetData>
  <sheetProtection sheet="1" objects="1" scenarios="1"/>
  <protectedRanges>
    <protectedRange sqref="B4" name="FYE"/>
    <protectedRange sqref="B3" name="Name"/>
  </protectedRanges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EB67-25D2-4116-97DD-8E7912E5A058}">
  <sheetPr codeName="Sheet2">
    <pageSetUpPr fitToPage="1"/>
  </sheetPr>
  <dimension ref="A1:O23"/>
  <sheetViews>
    <sheetView workbookViewId="0">
      <selection activeCell="B4" sqref="B4:D4"/>
    </sheetView>
  </sheetViews>
  <sheetFormatPr defaultRowHeight="14.4" x14ac:dyDescent="0.3"/>
  <cols>
    <col min="1" max="1" width="10.6640625" customWidth="1"/>
    <col min="2" max="11" width="15.6640625" customWidth="1"/>
    <col min="12" max="12" width="1.6640625" customWidth="1"/>
    <col min="13" max="15" width="15.6640625" customWidth="1"/>
    <col min="16" max="19" width="10.6640625" customWidth="1"/>
    <col min="20" max="20" width="16.109375" bestFit="1" customWidth="1"/>
    <col min="21" max="21" width="11.33203125" customWidth="1"/>
    <col min="22" max="23" width="10.6640625" customWidth="1"/>
  </cols>
  <sheetData>
    <row r="1" spans="1:15" ht="20.399999999999999" thickBot="1" x14ac:dyDescent="0.45">
      <c r="A1" s="48" t="s">
        <v>7</v>
      </c>
      <c r="B1" s="48"/>
      <c r="C1" s="28" t="s">
        <v>4</v>
      </c>
      <c r="D1" s="22">
        <f ca="1">DATE</f>
        <v>46250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" thickTop="1" x14ac:dyDescent="0.3"/>
    <row r="3" spans="1:15" x14ac:dyDescent="0.3">
      <c r="M3" s="17" t="s">
        <v>12</v>
      </c>
      <c r="N3" s="17" t="s">
        <v>13</v>
      </c>
      <c r="O3" s="23" t="s">
        <v>14</v>
      </c>
    </row>
    <row r="4" spans="1:15" x14ac:dyDescent="0.3">
      <c r="K4" s="14"/>
      <c r="L4" s="12" t="s">
        <v>15</v>
      </c>
      <c r="M4" s="25">
        <v>0</v>
      </c>
      <c r="N4" s="25"/>
      <c r="O4" s="31"/>
    </row>
    <row r="5" spans="1:15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M5" s="1"/>
      <c r="N5" s="3"/>
    </row>
    <row r="6" spans="1:15" x14ac:dyDescent="0.3">
      <c r="A6" s="7"/>
      <c r="B6" s="17" t="s">
        <v>16</v>
      </c>
      <c r="C6" s="17"/>
      <c r="D6" s="17" t="s">
        <v>17</v>
      </c>
      <c r="E6" s="17"/>
      <c r="F6" s="17" t="s">
        <v>18</v>
      </c>
      <c r="G6" s="17"/>
      <c r="H6" s="17" t="s">
        <v>19</v>
      </c>
      <c r="I6" s="17"/>
      <c r="J6" s="17" t="s">
        <v>20</v>
      </c>
      <c r="K6" s="17"/>
      <c r="L6" s="17"/>
      <c r="M6" s="17" t="s">
        <v>12</v>
      </c>
      <c r="N6" s="17" t="s">
        <v>13</v>
      </c>
      <c r="O6" s="17" t="s">
        <v>14</v>
      </c>
    </row>
    <row r="7" spans="1:15" x14ac:dyDescent="0.3">
      <c r="A7" s="32">
        <f>SUMMARY!B4-364</f>
        <v>45748</v>
      </c>
      <c r="B7" s="25"/>
      <c r="C7" s="34">
        <f t="shared" ref="C7:C17" si="0">IF(B7,B7,0)</f>
        <v>0</v>
      </c>
      <c r="D7" s="25"/>
      <c r="E7" s="34">
        <f t="shared" ref="E7:E17" si="1">IF(D7,D7-C7,0)</f>
        <v>0</v>
      </c>
      <c r="F7" s="25"/>
      <c r="G7" s="34">
        <f t="shared" ref="G7:G17" si="2">IF(F7,F7-E7-C7,0)</f>
        <v>0</v>
      </c>
      <c r="H7" s="25"/>
      <c r="I7" s="34">
        <f t="shared" ref="I7:I17" si="3">IF(H7,H7-G7-E7-C7,0)</f>
        <v>0</v>
      </c>
      <c r="J7" s="25"/>
      <c r="K7" s="34">
        <f>IF(J7,J7-I7-G7-E7-C7,0)</f>
        <v>0</v>
      </c>
      <c r="M7" s="34">
        <f t="shared" ref="M7:M18" si="4">SUM(C7+E7+G7+I7+K7)</f>
        <v>0</v>
      </c>
      <c r="N7" s="25"/>
      <c r="O7" s="31"/>
    </row>
    <row r="8" spans="1:15" x14ac:dyDescent="0.3">
      <c r="A8" s="32">
        <f t="shared" ref="A8:A18" si="5">A7+31</f>
        <v>45779</v>
      </c>
      <c r="B8" s="25"/>
      <c r="C8" s="34">
        <f t="shared" si="0"/>
        <v>0</v>
      </c>
      <c r="D8" s="25"/>
      <c r="E8" s="34">
        <f t="shared" si="1"/>
        <v>0</v>
      </c>
      <c r="F8" s="25"/>
      <c r="G8" s="34">
        <f t="shared" si="2"/>
        <v>0</v>
      </c>
      <c r="H8" s="25"/>
      <c r="I8" s="34">
        <f t="shared" si="3"/>
        <v>0</v>
      </c>
      <c r="J8" s="25"/>
      <c r="K8" s="34">
        <f t="shared" ref="K8:K18" si="6">IF(J8,J8-I8-G8-E8-C8,0)</f>
        <v>0</v>
      </c>
      <c r="M8" s="34">
        <f t="shared" si="4"/>
        <v>0</v>
      </c>
      <c r="N8" s="25"/>
      <c r="O8" s="31"/>
    </row>
    <row r="9" spans="1:15" x14ac:dyDescent="0.3">
      <c r="A9" s="32">
        <f t="shared" si="5"/>
        <v>45810</v>
      </c>
      <c r="B9" s="25"/>
      <c r="C9" s="34">
        <f t="shared" si="0"/>
        <v>0</v>
      </c>
      <c r="D9" s="25"/>
      <c r="E9" s="34">
        <f t="shared" si="1"/>
        <v>0</v>
      </c>
      <c r="F9" s="25"/>
      <c r="G9" s="34">
        <f t="shared" si="2"/>
        <v>0</v>
      </c>
      <c r="H9" s="25"/>
      <c r="I9" s="34">
        <f t="shared" si="3"/>
        <v>0</v>
      </c>
      <c r="J9" s="25"/>
      <c r="K9" s="34">
        <f t="shared" si="6"/>
        <v>0</v>
      </c>
      <c r="M9" s="34">
        <f t="shared" si="4"/>
        <v>0</v>
      </c>
      <c r="N9" s="25"/>
      <c r="O9" s="31"/>
    </row>
    <row r="10" spans="1:15" x14ac:dyDescent="0.3">
      <c r="A10" s="32">
        <f t="shared" si="5"/>
        <v>45841</v>
      </c>
      <c r="B10" s="25"/>
      <c r="C10" s="34">
        <f t="shared" si="0"/>
        <v>0</v>
      </c>
      <c r="D10" s="25"/>
      <c r="E10" s="34">
        <f t="shared" si="1"/>
        <v>0</v>
      </c>
      <c r="F10" s="25"/>
      <c r="G10" s="34">
        <f t="shared" si="2"/>
        <v>0</v>
      </c>
      <c r="H10" s="25"/>
      <c r="I10" s="34">
        <f t="shared" si="3"/>
        <v>0</v>
      </c>
      <c r="J10" s="25"/>
      <c r="K10" s="34">
        <f t="shared" si="6"/>
        <v>0</v>
      </c>
      <c r="M10" s="34">
        <f t="shared" si="4"/>
        <v>0</v>
      </c>
      <c r="N10" s="25"/>
      <c r="O10" s="31"/>
    </row>
    <row r="11" spans="1:15" x14ac:dyDescent="0.3">
      <c r="A11" s="32">
        <f t="shared" si="5"/>
        <v>45872</v>
      </c>
      <c r="B11" s="25"/>
      <c r="C11" s="34">
        <f t="shared" si="0"/>
        <v>0</v>
      </c>
      <c r="D11" s="25"/>
      <c r="E11" s="34">
        <f t="shared" si="1"/>
        <v>0</v>
      </c>
      <c r="F11" s="25"/>
      <c r="G11" s="34">
        <f t="shared" si="2"/>
        <v>0</v>
      </c>
      <c r="H11" s="25"/>
      <c r="I11" s="34">
        <f t="shared" si="3"/>
        <v>0</v>
      </c>
      <c r="J11" s="25"/>
      <c r="K11" s="34">
        <f t="shared" si="6"/>
        <v>0</v>
      </c>
      <c r="M11" s="34">
        <f t="shared" si="4"/>
        <v>0</v>
      </c>
      <c r="N11" s="25"/>
      <c r="O11" s="31"/>
    </row>
    <row r="12" spans="1:15" x14ac:dyDescent="0.3">
      <c r="A12" s="32">
        <f t="shared" si="5"/>
        <v>45903</v>
      </c>
      <c r="B12" s="25"/>
      <c r="C12" s="34">
        <f t="shared" si="0"/>
        <v>0</v>
      </c>
      <c r="D12" s="25"/>
      <c r="E12" s="34">
        <f t="shared" si="1"/>
        <v>0</v>
      </c>
      <c r="F12" s="25"/>
      <c r="G12" s="34">
        <f t="shared" si="2"/>
        <v>0</v>
      </c>
      <c r="H12" s="25"/>
      <c r="I12" s="34">
        <f t="shared" si="3"/>
        <v>0</v>
      </c>
      <c r="J12" s="25"/>
      <c r="K12" s="34">
        <f t="shared" si="6"/>
        <v>0</v>
      </c>
      <c r="M12" s="34">
        <f t="shared" si="4"/>
        <v>0</v>
      </c>
      <c r="N12" s="25"/>
      <c r="O12" s="31"/>
    </row>
    <row r="13" spans="1:15" x14ac:dyDescent="0.3">
      <c r="A13" s="32">
        <f t="shared" si="5"/>
        <v>45934</v>
      </c>
      <c r="B13" s="25"/>
      <c r="C13" s="34">
        <f t="shared" si="0"/>
        <v>0</v>
      </c>
      <c r="D13" s="25"/>
      <c r="E13" s="34">
        <f t="shared" si="1"/>
        <v>0</v>
      </c>
      <c r="F13" s="25"/>
      <c r="G13" s="34">
        <f t="shared" si="2"/>
        <v>0</v>
      </c>
      <c r="H13" s="25"/>
      <c r="I13" s="34">
        <f t="shared" si="3"/>
        <v>0</v>
      </c>
      <c r="J13" s="25"/>
      <c r="K13" s="34">
        <f t="shared" si="6"/>
        <v>0</v>
      </c>
      <c r="M13" s="34">
        <f t="shared" si="4"/>
        <v>0</v>
      </c>
      <c r="N13" s="25"/>
      <c r="O13" s="31"/>
    </row>
    <row r="14" spans="1:15" x14ac:dyDescent="0.3">
      <c r="A14" s="32">
        <f t="shared" si="5"/>
        <v>45965</v>
      </c>
      <c r="B14" s="25"/>
      <c r="C14" s="34">
        <f t="shared" si="0"/>
        <v>0</v>
      </c>
      <c r="D14" s="25"/>
      <c r="E14" s="34">
        <f t="shared" si="1"/>
        <v>0</v>
      </c>
      <c r="F14" s="25"/>
      <c r="G14" s="34">
        <f t="shared" si="2"/>
        <v>0</v>
      </c>
      <c r="H14" s="25"/>
      <c r="I14" s="34">
        <f t="shared" si="3"/>
        <v>0</v>
      </c>
      <c r="J14" s="25"/>
      <c r="K14" s="34">
        <f t="shared" si="6"/>
        <v>0</v>
      </c>
      <c r="M14" s="34">
        <f t="shared" si="4"/>
        <v>0</v>
      </c>
      <c r="N14" s="25"/>
      <c r="O14" s="31"/>
    </row>
    <row r="15" spans="1:15" x14ac:dyDescent="0.3">
      <c r="A15" s="32">
        <f t="shared" si="5"/>
        <v>45996</v>
      </c>
      <c r="B15" s="25"/>
      <c r="C15" s="34">
        <f t="shared" si="0"/>
        <v>0</v>
      </c>
      <c r="D15" s="25"/>
      <c r="E15" s="34">
        <f t="shared" si="1"/>
        <v>0</v>
      </c>
      <c r="F15" s="25"/>
      <c r="G15" s="34">
        <f t="shared" si="2"/>
        <v>0</v>
      </c>
      <c r="H15" s="25"/>
      <c r="I15" s="34">
        <f t="shared" si="3"/>
        <v>0</v>
      </c>
      <c r="J15" s="25"/>
      <c r="K15" s="34">
        <f t="shared" si="6"/>
        <v>0</v>
      </c>
      <c r="M15" s="34">
        <f t="shared" si="4"/>
        <v>0</v>
      </c>
      <c r="N15" s="25"/>
      <c r="O15" s="31"/>
    </row>
    <row r="16" spans="1:15" x14ac:dyDescent="0.3">
      <c r="A16" s="32">
        <f t="shared" si="5"/>
        <v>46027</v>
      </c>
      <c r="B16" s="25"/>
      <c r="C16" s="34">
        <f t="shared" si="0"/>
        <v>0</v>
      </c>
      <c r="D16" s="25"/>
      <c r="E16" s="34">
        <f t="shared" si="1"/>
        <v>0</v>
      </c>
      <c r="F16" s="25"/>
      <c r="G16" s="34">
        <f t="shared" si="2"/>
        <v>0</v>
      </c>
      <c r="H16" s="25"/>
      <c r="I16" s="34">
        <f t="shared" si="3"/>
        <v>0</v>
      </c>
      <c r="J16" s="25"/>
      <c r="K16" s="34">
        <f t="shared" si="6"/>
        <v>0</v>
      </c>
      <c r="M16" s="34">
        <f t="shared" si="4"/>
        <v>0</v>
      </c>
      <c r="N16" s="25"/>
      <c r="O16" s="31"/>
    </row>
    <row r="17" spans="1:15" x14ac:dyDescent="0.3">
      <c r="A17" s="32">
        <f t="shared" si="5"/>
        <v>46058</v>
      </c>
      <c r="B17" s="25"/>
      <c r="C17" s="34">
        <f t="shared" si="0"/>
        <v>0</v>
      </c>
      <c r="D17" s="25"/>
      <c r="E17" s="34">
        <f t="shared" si="1"/>
        <v>0</v>
      </c>
      <c r="F17" s="25"/>
      <c r="G17" s="34">
        <f t="shared" si="2"/>
        <v>0</v>
      </c>
      <c r="H17" s="25"/>
      <c r="I17" s="34">
        <f t="shared" si="3"/>
        <v>0</v>
      </c>
      <c r="J17" s="25"/>
      <c r="K17" s="34">
        <f t="shared" si="6"/>
        <v>0</v>
      </c>
      <c r="M17" s="34">
        <f t="shared" si="4"/>
        <v>0</v>
      </c>
      <c r="N17" s="25"/>
      <c r="O17" s="31"/>
    </row>
    <row r="18" spans="1:15" x14ac:dyDescent="0.3">
      <c r="A18" s="32">
        <f t="shared" si="5"/>
        <v>46089</v>
      </c>
      <c r="B18" s="25"/>
      <c r="C18" s="34">
        <f>IF(B18,B18,0)</f>
        <v>0</v>
      </c>
      <c r="D18" s="25"/>
      <c r="E18" s="34">
        <f>IF(D18,D18-C18,0)</f>
        <v>0</v>
      </c>
      <c r="F18" s="25"/>
      <c r="G18" s="34">
        <f>IF(F18,F18-E18-C18,0)</f>
        <v>0</v>
      </c>
      <c r="H18" s="25"/>
      <c r="I18" s="34">
        <f>IF(H18,H18-G18-E18-C18,0)</f>
        <v>0</v>
      </c>
      <c r="J18" s="25"/>
      <c r="K18" s="34">
        <f t="shared" si="6"/>
        <v>0</v>
      </c>
      <c r="M18" s="34">
        <f t="shared" si="4"/>
        <v>0</v>
      </c>
      <c r="N18" s="25"/>
      <c r="O18" s="31"/>
    </row>
    <row r="19" spans="1:15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</row>
    <row r="20" spans="1:15" ht="15" thickBot="1" x14ac:dyDescent="0.35">
      <c r="M20" s="35">
        <f>SUM(M7:M18)</f>
        <v>0</v>
      </c>
      <c r="N20" s="35">
        <f>SUM(N7:N18)</f>
        <v>0</v>
      </c>
    </row>
    <row r="21" spans="1:15" ht="15" thickTop="1" x14ac:dyDescent="0.3">
      <c r="M21" s="36"/>
      <c r="N21" s="36"/>
    </row>
    <row r="22" spans="1:15" ht="15" thickBot="1" x14ac:dyDescent="0.35">
      <c r="M22" s="35">
        <f>M4+N4+M20-N20</f>
        <v>0</v>
      </c>
      <c r="N22" s="36"/>
    </row>
    <row r="23" spans="1:15" ht="15" thickTop="1" x14ac:dyDescent="0.3">
      <c r="M23" s="2" t="s">
        <v>21</v>
      </c>
    </row>
  </sheetData>
  <sheetProtection sheet="1" objects="1" scenarios="1"/>
  <protectedRanges>
    <protectedRange sqref="B7:B18 D7:D18 F7:F18 H7:H18 J7:J18 M4:O4 N7:O18" name="Range1"/>
  </protectedRanges>
  <mergeCells count="1">
    <mergeCell ref="A1:B1"/>
  </mergeCells>
  <pageMargins left="0.37" right="0.21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4508-968B-460D-A4B6-AF89807D3A12}">
  <sheetPr codeName="Sheet3">
    <pageSetUpPr fitToPage="1"/>
  </sheetPr>
  <dimension ref="A1:O24"/>
  <sheetViews>
    <sheetView workbookViewId="0">
      <selection activeCell="B4" sqref="B4:D4"/>
    </sheetView>
  </sheetViews>
  <sheetFormatPr defaultRowHeight="14.4" x14ac:dyDescent="0.3"/>
  <cols>
    <col min="1" max="1" width="10.6640625" customWidth="1"/>
    <col min="2" max="2" width="15.6640625" style="15" customWidth="1"/>
    <col min="3" max="11" width="15.6640625" customWidth="1"/>
    <col min="12" max="12" width="1.6640625" customWidth="1"/>
    <col min="13" max="15" width="15.6640625" customWidth="1"/>
    <col min="16" max="19" width="10.6640625" customWidth="1"/>
    <col min="20" max="20" width="16.109375" bestFit="1" customWidth="1"/>
    <col min="21" max="21" width="11.33203125" customWidth="1"/>
    <col min="22" max="23" width="10.6640625" customWidth="1"/>
  </cols>
  <sheetData>
    <row r="1" spans="1:15" ht="20.399999999999999" thickBot="1" x14ac:dyDescent="0.45">
      <c r="A1" s="49" t="s">
        <v>22</v>
      </c>
      <c r="B1" s="49"/>
      <c r="C1" s="49"/>
      <c r="D1" s="49"/>
      <c r="E1" s="28" t="s">
        <v>4</v>
      </c>
      <c r="F1" s="48">
        <f ca="1">DATE</f>
        <v>46250</v>
      </c>
      <c r="G1" s="48"/>
      <c r="H1" s="20"/>
      <c r="I1" s="20"/>
      <c r="J1" s="20"/>
      <c r="K1" s="20"/>
      <c r="L1" s="20"/>
      <c r="M1" s="20"/>
      <c r="N1" s="20"/>
      <c r="O1" s="20"/>
    </row>
    <row r="2" spans="1:15" ht="15" thickTop="1" x14ac:dyDescent="0.3"/>
    <row r="3" spans="1:15" ht="15" thickBot="1" x14ac:dyDescent="0.35">
      <c r="A3" s="13" t="s">
        <v>23</v>
      </c>
      <c r="B3" s="26">
        <v>0.2</v>
      </c>
      <c r="C3" s="3" t="s">
        <v>24</v>
      </c>
      <c r="F3" s="3"/>
      <c r="N3" s="3"/>
    </row>
    <row r="4" spans="1:15" ht="15" thickTop="1" x14ac:dyDescent="0.3">
      <c r="M4" s="2"/>
      <c r="N4" s="2" t="s">
        <v>13</v>
      </c>
      <c r="O4" s="17" t="s">
        <v>14</v>
      </c>
    </row>
    <row r="5" spans="1:15" x14ac:dyDescent="0.3">
      <c r="I5" s="11"/>
      <c r="J5" s="11"/>
      <c r="L5" s="12" t="s">
        <v>15</v>
      </c>
      <c r="M5" s="27">
        <v>0</v>
      </c>
      <c r="N5" s="25"/>
      <c r="O5" s="31"/>
    </row>
    <row r="6" spans="1:15" x14ac:dyDescent="0.3">
      <c r="A6" s="7"/>
      <c r="B6" s="16"/>
      <c r="C6" s="7"/>
      <c r="D6" s="7"/>
      <c r="E6" s="7"/>
      <c r="F6" s="7"/>
      <c r="G6" s="7"/>
      <c r="H6" s="7"/>
      <c r="I6" s="7"/>
      <c r="J6" s="7"/>
      <c r="K6" s="7"/>
      <c r="L6" s="7"/>
      <c r="M6" s="1"/>
      <c r="N6" s="3"/>
    </row>
    <row r="7" spans="1:15" x14ac:dyDescent="0.3">
      <c r="A7" s="18"/>
      <c r="B7" s="17" t="s">
        <v>16</v>
      </c>
      <c r="C7" s="17"/>
      <c r="D7" s="17" t="s">
        <v>17</v>
      </c>
      <c r="E7" s="17"/>
      <c r="F7" s="17" t="s">
        <v>18</v>
      </c>
      <c r="G7" s="17"/>
      <c r="H7" s="17" t="s">
        <v>19</v>
      </c>
      <c r="I7" s="17"/>
      <c r="J7" s="17" t="s">
        <v>20</v>
      </c>
      <c r="M7" s="2" t="s">
        <v>12</v>
      </c>
      <c r="N7" s="2" t="s">
        <v>13</v>
      </c>
      <c r="O7" s="23" t="s">
        <v>14</v>
      </c>
    </row>
    <row r="8" spans="1:15" x14ac:dyDescent="0.3">
      <c r="A8" s="32">
        <f>SUMMARY!B4-364</f>
        <v>45748</v>
      </c>
      <c r="B8" s="25"/>
      <c r="C8" s="34">
        <f>IF(B8=0,0,(B8*$B$3))</f>
        <v>0</v>
      </c>
      <c r="D8" s="25"/>
      <c r="E8" s="34">
        <f>IF(D8=0,0,(D8*$B$3)-C8)</f>
        <v>0</v>
      </c>
      <c r="F8" s="25"/>
      <c r="G8" s="34">
        <f>IF(F8=0,0,(F8*$B$3)-E8-C8)</f>
        <v>0</v>
      </c>
      <c r="H8" s="25"/>
      <c r="I8" s="34">
        <f>IF(H8=0,0,(H8*$B$3)-G8-E8-C8)</f>
        <v>0</v>
      </c>
      <c r="J8" s="25"/>
      <c r="K8" s="34">
        <f>IF(J8=0,0,(J8*$B$3)-I8-G8-E8-C8)</f>
        <v>0</v>
      </c>
      <c r="L8" s="1"/>
      <c r="M8" s="34">
        <f>C8+E8+G8+I8+K8</f>
        <v>0</v>
      </c>
      <c r="N8" s="25"/>
      <c r="O8" s="31"/>
    </row>
    <row r="9" spans="1:15" x14ac:dyDescent="0.3">
      <c r="A9" s="32">
        <f t="shared" ref="A9:A19" si="0">A8+31</f>
        <v>45779</v>
      </c>
      <c r="B9" s="25"/>
      <c r="C9" s="34">
        <f t="shared" ref="C9:C19" si="1">IF(B9=0,0,(B9*$B$3))</f>
        <v>0</v>
      </c>
      <c r="D9" s="25"/>
      <c r="E9" s="34">
        <f t="shared" ref="E9:E19" si="2">IF(D9=0,0,(D9*$B$3)-C9)</f>
        <v>0</v>
      </c>
      <c r="F9" s="25"/>
      <c r="G9" s="34">
        <f t="shared" ref="G9:G19" si="3">IF(F9=0,0,(F9*$B$3)-E9-C9)</f>
        <v>0</v>
      </c>
      <c r="H9" s="25"/>
      <c r="I9" s="34">
        <f t="shared" ref="I9:I19" si="4">IF(H9=0,0,(H9*$B$3)-G9-E9-C9)</f>
        <v>0</v>
      </c>
      <c r="J9" s="25"/>
      <c r="K9" s="34">
        <f t="shared" ref="K9:K19" si="5">IF(J9=0,0,(J9*$B$3)-I9-G9-E9-C9)</f>
        <v>0</v>
      </c>
      <c r="L9" s="1"/>
      <c r="M9" s="34">
        <f t="shared" ref="M9:M19" si="6">C9+E9+G9+I9+K9</f>
        <v>0</v>
      </c>
      <c r="N9" s="25"/>
      <c r="O9" s="31"/>
    </row>
    <row r="10" spans="1:15" x14ac:dyDescent="0.3">
      <c r="A10" s="32">
        <f t="shared" si="0"/>
        <v>45810</v>
      </c>
      <c r="B10" s="25"/>
      <c r="C10" s="34">
        <f t="shared" si="1"/>
        <v>0</v>
      </c>
      <c r="D10" s="25"/>
      <c r="E10" s="34">
        <f t="shared" si="2"/>
        <v>0</v>
      </c>
      <c r="F10" s="25"/>
      <c r="G10" s="34">
        <f t="shared" si="3"/>
        <v>0</v>
      </c>
      <c r="H10" s="25"/>
      <c r="I10" s="34">
        <f t="shared" si="4"/>
        <v>0</v>
      </c>
      <c r="J10" s="25"/>
      <c r="K10" s="34">
        <f t="shared" si="5"/>
        <v>0</v>
      </c>
      <c r="L10" s="1"/>
      <c r="M10" s="34">
        <f t="shared" si="6"/>
        <v>0</v>
      </c>
      <c r="N10" s="25"/>
      <c r="O10" s="31"/>
    </row>
    <row r="11" spans="1:15" x14ac:dyDescent="0.3">
      <c r="A11" s="32">
        <f t="shared" si="0"/>
        <v>45841</v>
      </c>
      <c r="B11" s="25"/>
      <c r="C11" s="34">
        <f t="shared" si="1"/>
        <v>0</v>
      </c>
      <c r="D11" s="25"/>
      <c r="E11" s="34">
        <f t="shared" si="2"/>
        <v>0</v>
      </c>
      <c r="F11" s="25"/>
      <c r="G11" s="34">
        <f t="shared" si="3"/>
        <v>0</v>
      </c>
      <c r="H11" s="25"/>
      <c r="I11" s="34">
        <f t="shared" si="4"/>
        <v>0</v>
      </c>
      <c r="J11" s="25"/>
      <c r="K11" s="34">
        <f t="shared" si="5"/>
        <v>0</v>
      </c>
      <c r="L11" s="1"/>
      <c r="M11" s="34">
        <f t="shared" si="6"/>
        <v>0</v>
      </c>
      <c r="N11" s="25"/>
      <c r="O11" s="31"/>
    </row>
    <row r="12" spans="1:15" x14ac:dyDescent="0.3">
      <c r="A12" s="32">
        <f t="shared" si="0"/>
        <v>45872</v>
      </c>
      <c r="B12" s="25"/>
      <c r="C12" s="34">
        <f t="shared" si="1"/>
        <v>0</v>
      </c>
      <c r="D12" s="25"/>
      <c r="E12" s="34">
        <f t="shared" si="2"/>
        <v>0</v>
      </c>
      <c r="F12" s="25"/>
      <c r="G12" s="34">
        <f t="shared" si="3"/>
        <v>0</v>
      </c>
      <c r="H12" s="25"/>
      <c r="I12" s="34">
        <f t="shared" si="4"/>
        <v>0</v>
      </c>
      <c r="J12" s="25"/>
      <c r="K12" s="34">
        <f t="shared" si="5"/>
        <v>0</v>
      </c>
      <c r="L12" s="1"/>
      <c r="M12" s="34">
        <f t="shared" si="6"/>
        <v>0</v>
      </c>
      <c r="N12" s="25"/>
      <c r="O12" s="31"/>
    </row>
    <row r="13" spans="1:15" x14ac:dyDescent="0.3">
      <c r="A13" s="32">
        <f t="shared" si="0"/>
        <v>45903</v>
      </c>
      <c r="B13" s="25"/>
      <c r="C13" s="34">
        <f t="shared" si="1"/>
        <v>0</v>
      </c>
      <c r="D13" s="25"/>
      <c r="E13" s="34">
        <f t="shared" si="2"/>
        <v>0</v>
      </c>
      <c r="F13" s="25"/>
      <c r="G13" s="34">
        <f t="shared" si="3"/>
        <v>0</v>
      </c>
      <c r="H13" s="25"/>
      <c r="I13" s="34">
        <f t="shared" si="4"/>
        <v>0</v>
      </c>
      <c r="J13" s="25"/>
      <c r="K13" s="34">
        <f t="shared" si="5"/>
        <v>0</v>
      </c>
      <c r="L13" s="1"/>
      <c r="M13" s="34">
        <f t="shared" si="6"/>
        <v>0</v>
      </c>
      <c r="N13" s="25"/>
      <c r="O13" s="31"/>
    </row>
    <row r="14" spans="1:15" x14ac:dyDescent="0.3">
      <c r="A14" s="32">
        <f t="shared" si="0"/>
        <v>45934</v>
      </c>
      <c r="B14" s="25"/>
      <c r="C14" s="34">
        <f t="shared" si="1"/>
        <v>0</v>
      </c>
      <c r="D14" s="25"/>
      <c r="E14" s="34">
        <f t="shared" si="2"/>
        <v>0</v>
      </c>
      <c r="F14" s="25"/>
      <c r="G14" s="34">
        <f t="shared" si="3"/>
        <v>0</v>
      </c>
      <c r="H14" s="25"/>
      <c r="I14" s="34">
        <f t="shared" si="4"/>
        <v>0</v>
      </c>
      <c r="J14" s="25"/>
      <c r="K14" s="34">
        <f t="shared" si="5"/>
        <v>0</v>
      </c>
      <c r="L14" s="1"/>
      <c r="M14" s="34">
        <f t="shared" si="6"/>
        <v>0</v>
      </c>
      <c r="N14" s="25"/>
      <c r="O14" s="31"/>
    </row>
    <row r="15" spans="1:15" x14ac:dyDescent="0.3">
      <c r="A15" s="32">
        <f t="shared" si="0"/>
        <v>45965</v>
      </c>
      <c r="B15" s="25"/>
      <c r="C15" s="34">
        <f t="shared" si="1"/>
        <v>0</v>
      </c>
      <c r="D15" s="25"/>
      <c r="E15" s="34">
        <f t="shared" si="2"/>
        <v>0</v>
      </c>
      <c r="F15" s="25"/>
      <c r="G15" s="34">
        <f t="shared" si="3"/>
        <v>0</v>
      </c>
      <c r="H15" s="25"/>
      <c r="I15" s="34">
        <f t="shared" si="4"/>
        <v>0</v>
      </c>
      <c r="J15" s="25"/>
      <c r="K15" s="34">
        <f t="shared" si="5"/>
        <v>0</v>
      </c>
      <c r="L15" s="1"/>
      <c r="M15" s="34">
        <f t="shared" si="6"/>
        <v>0</v>
      </c>
      <c r="N15" s="25"/>
      <c r="O15" s="31"/>
    </row>
    <row r="16" spans="1:15" x14ac:dyDescent="0.3">
      <c r="A16" s="32">
        <f t="shared" si="0"/>
        <v>45996</v>
      </c>
      <c r="B16" s="25"/>
      <c r="C16" s="34">
        <f t="shared" si="1"/>
        <v>0</v>
      </c>
      <c r="D16" s="25"/>
      <c r="E16" s="34">
        <f t="shared" si="2"/>
        <v>0</v>
      </c>
      <c r="F16" s="25"/>
      <c r="G16" s="34">
        <f t="shared" si="3"/>
        <v>0</v>
      </c>
      <c r="H16" s="25"/>
      <c r="I16" s="34">
        <f t="shared" si="4"/>
        <v>0</v>
      </c>
      <c r="J16" s="25"/>
      <c r="K16" s="34">
        <f t="shared" si="5"/>
        <v>0</v>
      </c>
      <c r="L16" s="1"/>
      <c r="M16" s="34">
        <f t="shared" si="6"/>
        <v>0</v>
      </c>
      <c r="N16" s="25"/>
      <c r="O16" s="31"/>
    </row>
    <row r="17" spans="1:15" x14ac:dyDescent="0.3">
      <c r="A17" s="32">
        <f t="shared" si="0"/>
        <v>46027</v>
      </c>
      <c r="B17" s="25"/>
      <c r="C17" s="34">
        <f t="shared" si="1"/>
        <v>0</v>
      </c>
      <c r="D17" s="25"/>
      <c r="E17" s="34">
        <f t="shared" si="2"/>
        <v>0</v>
      </c>
      <c r="F17" s="25"/>
      <c r="G17" s="34">
        <f t="shared" si="3"/>
        <v>0</v>
      </c>
      <c r="H17" s="25"/>
      <c r="I17" s="34">
        <f t="shared" si="4"/>
        <v>0</v>
      </c>
      <c r="J17" s="25"/>
      <c r="K17" s="34">
        <f t="shared" si="5"/>
        <v>0</v>
      </c>
      <c r="L17" s="1"/>
      <c r="M17" s="34">
        <f t="shared" si="6"/>
        <v>0</v>
      </c>
      <c r="N17" s="25"/>
      <c r="O17" s="31"/>
    </row>
    <row r="18" spans="1:15" x14ac:dyDescent="0.3">
      <c r="A18" s="32">
        <f t="shared" si="0"/>
        <v>46058</v>
      </c>
      <c r="B18" s="25"/>
      <c r="C18" s="34">
        <f t="shared" si="1"/>
        <v>0</v>
      </c>
      <c r="D18" s="25"/>
      <c r="E18" s="34">
        <f t="shared" si="2"/>
        <v>0</v>
      </c>
      <c r="F18" s="25"/>
      <c r="G18" s="34">
        <f t="shared" si="3"/>
        <v>0</v>
      </c>
      <c r="H18" s="25"/>
      <c r="I18" s="34">
        <f t="shared" si="4"/>
        <v>0</v>
      </c>
      <c r="J18" s="25"/>
      <c r="K18" s="34">
        <f t="shared" si="5"/>
        <v>0</v>
      </c>
      <c r="L18" s="1"/>
      <c r="M18" s="34">
        <f t="shared" si="6"/>
        <v>0</v>
      </c>
      <c r="N18" s="25"/>
      <c r="O18" s="31"/>
    </row>
    <row r="19" spans="1:15" x14ac:dyDescent="0.3">
      <c r="A19" s="32">
        <f t="shared" si="0"/>
        <v>46089</v>
      </c>
      <c r="B19" s="25"/>
      <c r="C19" s="34">
        <f t="shared" si="1"/>
        <v>0</v>
      </c>
      <c r="D19" s="25"/>
      <c r="E19" s="34">
        <f t="shared" si="2"/>
        <v>0</v>
      </c>
      <c r="F19" s="25"/>
      <c r="G19" s="34">
        <f t="shared" si="3"/>
        <v>0</v>
      </c>
      <c r="H19" s="25"/>
      <c r="I19" s="34">
        <f t="shared" si="4"/>
        <v>0</v>
      </c>
      <c r="J19" s="25"/>
      <c r="K19" s="34">
        <f t="shared" si="5"/>
        <v>0</v>
      </c>
      <c r="L19" s="1"/>
      <c r="M19" s="34">
        <f t="shared" si="6"/>
        <v>0</v>
      </c>
      <c r="N19" s="25"/>
      <c r="O19" s="31"/>
    </row>
    <row r="20" spans="1:15" x14ac:dyDescent="0.3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5" ht="15" thickBot="1" x14ac:dyDescent="0.35">
      <c r="M21" s="35">
        <f>SUM(M8:M19)</f>
        <v>0</v>
      </c>
      <c r="N21" s="35">
        <f>SUM(N8:N19)</f>
        <v>0</v>
      </c>
    </row>
    <row r="22" spans="1:15" ht="15" thickTop="1" x14ac:dyDescent="0.3">
      <c r="M22" s="36"/>
      <c r="N22" s="36"/>
    </row>
    <row r="23" spans="1:15" ht="15" thickBot="1" x14ac:dyDescent="0.35">
      <c r="M23" s="35">
        <f>M5+N5+M21-N21</f>
        <v>0</v>
      </c>
      <c r="N23" s="36"/>
    </row>
    <row r="24" spans="1:15" ht="15" thickTop="1" x14ac:dyDescent="0.3">
      <c r="M24" s="2" t="s">
        <v>25</v>
      </c>
    </row>
  </sheetData>
  <sheetProtection sheet="1" objects="1" scenarios="1"/>
  <protectedRanges>
    <protectedRange sqref="O5" name="Range1_1_2"/>
    <protectedRange sqref="O8:O19" name="Range1_1_1"/>
    <protectedRange sqref="B3 B8:B19 D8:D19 F8:F19 H8:H19 J8:J19 N8:N19 M5:N5" name="Range1"/>
  </protectedRanges>
  <mergeCells count="2">
    <mergeCell ref="A1:D1"/>
    <mergeCell ref="F1:G1"/>
  </mergeCells>
  <pageMargins left="0.17" right="0.17" top="0.75" bottom="0.75" header="0.3" footer="0.3"/>
  <pageSetup scale="7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FB63-AEF4-4A22-8BBF-43CA275DBAE0}">
  <sheetPr codeName="Sheet4"/>
  <dimension ref="A1:O24"/>
  <sheetViews>
    <sheetView workbookViewId="0">
      <selection activeCell="B4" sqref="B4:D4"/>
    </sheetView>
  </sheetViews>
  <sheetFormatPr defaultRowHeight="14.4" x14ac:dyDescent="0.3"/>
  <cols>
    <col min="1" max="1" width="10.6640625" customWidth="1"/>
    <col min="2" max="11" width="15.6640625" customWidth="1"/>
    <col min="12" max="12" width="1.6640625" customWidth="1"/>
    <col min="13" max="16" width="15.6640625" customWidth="1"/>
    <col min="17" max="17" width="10.6640625" customWidth="1"/>
  </cols>
  <sheetData>
    <row r="1" spans="1:15" ht="20.399999999999999" thickBot="1" x14ac:dyDescent="0.45">
      <c r="A1" s="8" t="s">
        <v>26</v>
      </c>
      <c r="B1" s="8"/>
      <c r="C1" s="28" t="s">
        <v>4</v>
      </c>
      <c r="D1" s="22">
        <f ca="1">DATE</f>
        <v>46250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" thickTop="1" x14ac:dyDescent="0.3">
      <c r="G2" s="2"/>
      <c r="H2" s="2"/>
      <c r="I2" s="2"/>
    </row>
    <row r="3" spans="1:15" ht="32.25" customHeight="1" thickBot="1" x14ac:dyDescent="0.35">
      <c r="A3" s="50" t="s">
        <v>27</v>
      </c>
      <c r="B3" s="51"/>
      <c r="C3" s="26">
        <v>0.2</v>
      </c>
      <c r="D3" s="3" t="s">
        <v>24</v>
      </c>
    </row>
    <row r="4" spans="1:15" ht="15" thickTop="1" x14ac:dyDescent="0.3">
      <c r="B4" s="15"/>
      <c r="M4" s="2"/>
      <c r="N4" s="2" t="s">
        <v>13</v>
      </c>
      <c r="O4" s="17" t="s">
        <v>14</v>
      </c>
    </row>
    <row r="5" spans="1:15" x14ac:dyDescent="0.3">
      <c r="B5" s="15"/>
      <c r="I5" s="11"/>
      <c r="J5" s="11"/>
      <c r="L5" s="12" t="s">
        <v>15</v>
      </c>
      <c r="M5" s="38">
        <v>0</v>
      </c>
      <c r="N5" s="25"/>
      <c r="O5" s="31"/>
    </row>
    <row r="6" spans="1:15" x14ac:dyDescent="0.3">
      <c r="A6" s="7"/>
      <c r="B6" s="16"/>
      <c r="C6" s="7"/>
      <c r="D6" s="7"/>
      <c r="E6" s="7"/>
      <c r="F6" s="7"/>
      <c r="G6" s="7"/>
      <c r="H6" s="7"/>
      <c r="I6" s="7"/>
      <c r="J6" s="7"/>
      <c r="K6" s="7"/>
      <c r="L6" s="7"/>
      <c r="M6" s="1"/>
      <c r="N6" s="3"/>
    </row>
    <row r="7" spans="1:15" x14ac:dyDescent="0.3">
      <c r="A7" s="7"/>
      <c r="B7" s="17" t="s">
        <v>16</v>
      </c>
      <c r="C7" s="17"/>
      <c r="D7" s="17" t="s">
        <v>17</v>
      </c>
      <c r="E7" s="17"/>
      <c r="F7" s="17" t="s">
        <v>18</v>
      </c>
      <c r="G7" s="17"/>
      <c r="H7" s="17" t="s">
        <v>19</v>
      </c>
      <c r="I7" s="17"/>
      <c r="J7" s="17" t="s">
        <v>20</v>
      </c>
      <c r="M7" s="2" t="s">
        <v>12</v>
      </c>
      <c r="N7" s="2" t="s">
        <v>13</v>
      </c>
      <c r="O7" s="23" t="s">
        <v>14</v>
      </c>
    </row>
    <row r="8" spans="1:15" x14ac:dyDescent="0.3">
      <c r="A8" s="32">
        <f>SUMMARY!B4-364</f>
        <v>45748</v>
      </c>
      <c r="B8" s="25"/>
      <c r="C8" s="34">
        <f>IF(B8=0,0,(B8*$C$3))</f>
        <v>0</v>
      </c>
      <c r="D8" s="25"/>
      <c r="E8" s="34">
        <f>IF(D8=0,0,(D8*$C$3)-C8)</f>
        <v>0</v>
      </c>
      <c r="F8" s="25"/>
      <c r="G8" s="34">
        <f>IF(F8=0,0,(F8*$C$3)-E8-C8)</f>
        <v>0</v>
      </c>
      <c r="H8" s="25"/>
      <c r="I8" s="34">
        <f>IF(H8=0,0,(H8*$C$3)-G8-E8-C8)</f>
        <v>0</v>
      </c>
      <c r="J8" s="25"/>
      <c r="K8" s="34">
        <f>IF(J8=0,0,(J8*$C$3)-I8-G8-E8-C8)</f>
        <v>0</v>
      </c>
      <c r="L8" s="1"/>
      <c r="M8" s="34">
        <f t="shared" ref="M8:M19" si="0">C8+E8+G8+I8+K8</f>
        <v>0</v>
      </c>
      <c r="N8" s="25"/>
      <c r="O8" s="31"/>
    </row>
    <row r="9" spans="1:15" x14ac:dyDescent="0.3">
      <c r="A9" s="32">
        <f t="shared" ref="A9:A19" si="1">A8+31</f>
        <v>45779</v>
      </c>
      <c r="B9" s="25"/>
      <c r="C9" s="34">
        <f t="shared" ref="C9:C19" si="2">IF(B9=0,0,(B9*$C$3))</f>
        <v>0</v>
      </c>
      <c r="D9" s="25"/>
      <c r="E9" s="34">
        <f t="shared" ref="E9:E19" si="3">IF(D9=0,0,(D9*$C$3)-C9)</f>
        <v>0</v>
      </c>
      <c r="F9" s="25"/>
      <c r="G9" s="34">
        <f t="shared" ref="G9:G19" si="4">IF(F9=0,0,(F9*$C$3)-E9-C9)</f>
        <v>0</v>
      </c>
      <c r="H9" s="25"/>
      <c r="I9" s="34">
        <f t="shared" ref="I9:I19" si="5">IF(H9=0,0,(H9*$C$3)-G9-E9-C9)</f>
        <v>0</v>
      </c>
      <c r="J9" s="25"/>
      <c r="K9" s="34">
        <f t="shared" ref="K9:K19" si="6">IF(J9=0,0,(J9*$C$3)-I9-G9-E9-C9)</f>
        <v>0</v>
      </c>
      <c r="L9" s="1"/>
      <c r="M9" s="34">
        <f t="shared" si="0"/>
        <v>0</v>
      </c>
      <c r="N9" s="25"/>
      <c r="O9" s="31"/>
    </row>
    <row r="10" spans="1:15" x14ac:dyDescent="0.3">
      <c r="A10" s="32">
        <f t="shared" si="1"/>
        <v>45810</v>
      </c>
      <c r="B10" s="25"/>
      <c r="C10" s="34">
        <f t="shared" si="2"/>
        <v>0</v>
      </c>
      <c r="D10" s="25"/>
      <c r="E10" s="34">
        <f t="shared" si="3"/>
        <v>0</v>
      </c>
      <c r="F10" s="25"/>
      <c r="G10" s="34">
        <f t="shared" si="4"/>
        <v>0</v>
      </c>
      <c r="H10" s="25"/>
      <c r="I10" s="34">
        <f t="shared" si="5"/>
        <v>0</v>
      </c>
      <c r="J10" s="25"/>
      <c r="K10" s="34">
        <f t="shared" si="6"/>
        <v>0</v>
      </c>
      <c r="L10" s="1"/>
      <c r="M10" s="34">
        <f t="shared" si="0"/>
        <v>0</v>
      </c>
      <c r="N10" s="25"/>
      <c r="O10" s="31"/>
    </row>
    <row r="11" spans="1:15" x14ac:dyDescent="0.3">
      <c r="A11" s="32">
        <f t="shared" si="1"/>
        <v>45841</v>
      </c>
      <c r="B11" s="25"/>
      <c r="C11" s="34">
        <f t="shared" si="2"/>
        <v>0</v>
      </c>
      <c r="D11" s="25"/>
      <c r="E11" s="34">
        <f t="shared" si="3"/>
        <v>0</v>
      </c>
      <c r="F11" s="25"/>
      <c r="G11" s="34">
        <f t="shared" si="4"/>
        <v>0</v>
      </c>
      <c r="H11" s="25"/>
      <c r="I11" s="34">
        <f t="shared" si="5"/>
        <v>0</v>
      </c>
      <c r="J11" s="25"/>
      <c r="K11" s="34">
        <f t="shared" si="6"/>
        <v>0</v>
      </c>
      <c r="L11" s="1"/>
      <c r="M11" s="34">
        <f t="shared" si="0"/>
        <v>0</v>
      </c>
      <c r="N11" s="25"/>
      <c r="O11" s="31"/>
    </row>
    <row r="12" spans="1:15" x14ac:dyDescent="0.3">
      <c r="A12" s="32">
        <f t="shared" si="1"/>
        <v>45872</v>
      </c>
      <c r="B12" s="25"/>
      <c r="C12" s="34">
        <f t="shared" si="2"/>
        <v>0</v>
      </c>
      <c r="D12" s="25"/>
      <c r="E12" s="34">
        <f t="shared" si="3"/>
        <v>0</v>
      </c>
      <c r="F12" s="25"/>
      <c r="G12" s="34">
        <f t="shared" si="4"/>
        <v>0</v>
      </c>
      <c r="H12" s="25"/>
      <c r="I12" s="34">
        <f t="shared" si="5"/>
        <v>0</v>
      </c>
      <c r="J12" s="25"/>
      <c r="K12" s="34">
        <f t="shared" si="6"/>
        <v>0</v>
      </c>
      <c r="L12" s="1"/>
      <c r="M12" s="34">
        <f t="shared" si="0"/>
        <v>0</v>
      </c>
      <c r="N12" s="25"/>
      <c r="O12" s="31"/>
    </row>
    <row r="13" spans="1:15" x14ac:dyDescent="0.3">
      <c r="A13" s="32">
        <f t="shared" si="1"/>
        <v>45903</v>
      </c>
      <c r="B13" s="25"/>
      <c r="C13" s="34">
        <f t="shared" si="2"/>
        <v>0</v>
      </c>
      <c r="D13" s="25"/>
      <c r="E13" s="34">
        <f t="shared" si="3"/>
        <v>0</v>
      </c>
      <c r="F13" s="25"/>
      <c r="G13" s="34">
        <f t="shared" si="4"/>
        <v>0</v>
      </c>
      <c r="H13" s="25"/>
      <c r="I13" s="34">
        <f t="shared" si="5"/>
        <v>0</v>
      </c>
      <c r="J13" s="25"/>
      <c r="K13" s="34">
        <f t="shared" si="6"/>
        <v>0</v>
      </c>
      <c r="L13" s="1"/>
      <c r="M13" s="34">
        <f t="shared" si="0"/>
        <v>0</v>
      </c>
      <c r="N13" s="25"/>
      <c r="O13" s="31"/>
    </row>
    <row r="14" spans="1:15" x14ac:dyDescent="0.3">
      <c r="A14" s="32">
        <f t="shared" si="1"/>
        <v>45934</v>
      </c>
      <c r="B14" s="25"/>
      <c r="C14" s="34">
        <f t="shared" si="2"/>
        <v>0</v>
      </c>
      <c r="D14" s="25"/>
      <c r="E14" s="34">
        <f t="shared" si="3"/>
        <v>0</v>
      </c>
      <c r="F14" s="25"/>
      <c r="G14" s="34">
        <f t="shared" si="4"/>
        <v>0</v>
      </c>
      <c r="H14" s="25"/>
      <c r="I14" s="34">
        <f t="shared" si="5"/>
        <v>0</v>
      </c>
      <c r="J14" s="25"/>
      <c r="K14" s="34">
        <f t="shared" si="6"/>
        <v>0</v>
      </c>
      <c r="L14" s="1"/>
      <c r="M14" s="34">
        <f t="shared" si="0"/>
        <v>0</v>
      </c>
      <c r="N14" s="25"/>
      <c r="O14" s="31"/>
    </row>
    <row r="15" spans="1:15" x14ac:dyDescent="0.3">
      <c r="A15" s="32">
        <f t="shared" si="1"/>
        <v>45965</v>
      </c>
      <c r="B15" s="25"/>
      <c r="C15" s="34">
        <f t="shared" si="2"/>
        <v>0</v>
      </c>
      <c r="D15" s="25"/>
      <c r="E15" s="34">
        <f t="shared" si="3"/>
        <v>0</v>
      </c>
      <c r="F15" s="25"/>
      <c r="G15" s="34">
        <f t="shared" si="4"/>
        <v>0</v>
      </c>
      <c r="H15" s="25"/>
      <c r="I15" s="34">
        <f t="shared" si="5"/>
        <v>0</v>
      </c>
      <c r="J15" s="25"/>
      <c r="K15" s="34">
        <f t="shared" si="6"/>
        <v>0</v>
      </c>
      <c r="L15" s="1"/>
      <c r="M15" s="34">
        <f t="shared" si="0"/>
        <v>0</v>
      </c>
      <c r="N15" s="25"/>
      <c r="O15" s="31"/>
    </row>
    <row r="16" spans="1:15" x14ac:dyDescent="0.3">
      <c r="A16" s="32">
        <f t="shared" si="1"/>
        <v>45996</v>
      </c>
      <c r="B16" s="25"/>
      <c r="C16" s="34">
        <f t="shared" si="2"/>
        <v>0</v>
      </c>
      <c r="D16" s="25"/>
      <c r="E16" s="34">
        <f t="shared" si="3"/>
        <v>0</v>
      </c>
      <c r="F16" s="25"/>
      <c r="G16" s="34">
        <f t="shared" si="4"/>
        <v>0</v>
      </c>
      <c r="H16" s="25"/>
      <c r="I16" s="34">
        <f t="shared" si="5"/>
        <v>0</v>
      </c>
      <c r="J16" s="25"/>
      <c r="K16" s="34">
        <f t="shared" si="6"/>
        <v>0</v>
      </c>
      <c r="L16" s="1"/>
      <c r="M16" s="34">
        <f t="shared" si="0"/>
        <v>0</v>
      </c>
      <c r="N16" s="25"/>
      <c r="O16" s="31"/>
    </row>
    <row r="17" spans="1:15" x14ac:dyDescent="0.3">
      <c r="A17" s="32">
        <f t="shared" si="1"/>
        <v>46027</v>
      </c>
      <c r="B17" s="25"/>
      <c r="C17" s="34">
        <f t="shared" si="2"/>
        <v>0</v>
      </c>
      <c r="D17" s="25"/>
      <c r="E17" s="34">
        <f t="shared" si="3"/>
        <v>0</v>
      </c>
      <c r="F17" s="25"/>
      <c r="G17" s="34">
        <f t="shared" si="4"/>
        <v>0</v>
      </c>
      <c r="H17" s="25"/>
      <c r="I17" s="34">
        <f t="shared" si="5"/>
        <v>0</v>
      </c>
      <c r="J17" s="25"/>
      <c r="K17" s="34">
        <f t="shared" si="6"/>
        <v>0</v>
      </c>
      <c r="L17" s="1"/>
      <c r="M17" s="34">
        <f t="shared" si="0"/>
        <v>0</v>
      </c>
      <c r="N17" s="25"/>
      <c r="O17" s="31"/>
    </row>
    <row r="18" spans="1:15" x14ac:dyDescent="0.3">
      <c r="A18" s="32">
        <f t="shared" si="1"/>
        <v>46058</v>
      </c>
      <c r="B18" s="25"/>
      <c r="C18" s="34">
        <f t="shared" si="2"/>
        <v>0</v>
      </c>
      <c r="D18" s="25"/>
      <c r="E18" s="34">
        <f t="shared" si="3"/>
        <v>0</v>
      </c>
      <c r="F18" s="25"/>
      <c r="G18" s="34">
        <f t="shared" si="4"/>
        <v>0</v>
      </c>
      <c r="H18" s="25"/>
      <c r="I18" s="34">
        <f t="shared" si="5"/>
        <v>0</v>
      </c>
      <c r="J18" s="25"/>
      <c r="K18" s="34">
        <f t="shared" si="6"/>
        <v>0</v>
      </c>
      <c r="L18" s="1"/>
      <c r="M18" s="34">
        <f t="shared" si="0"/>
        <v>0</v>
      </c>
      <c r="N18" s="25"/>
      <c r="O18" s="31"/>
    </row>
    <row r="19" spans="1:15" x14ac:dyDescent="0.3">
      <c r="A19" s="32">
        <f t="shared" si="1"/>
        <v>46089</v>
      </c>
      <c r="B19" s="25"/>
      <c r="C19" s="34">
        <f t="shared" si="2"/>
        <v>0</v>
      </c>
      <c r="D19" s="25"/>
      <c r="E19" s="34">
        <f t="shared" si="3"/>
        <v>0</v>
      </c>
      <c r="F19" s="25"/>
      <c r="G19" s="34">
        <f t="shared" si="4"/>
        <v>0</v>
      </c>
      <c r="H19" s="25"/>
      <c r="I19" s="34">
        <f t="shared" si="5"/>
        <v>0</v>
      </c>
      <c r="J19" s="25"/>
      <c r="K19" s="34">
        <f t="shared" si="6"/>
        <v>0</v>
      </c>
      <c r="L19" s="1"/>
      <c r="M19" s="34">
        <f t="shared" si="0"/>
        <v>0</v>
      </c>
      <c r="N19" s="25"/>
      <c r="O19" s="31"/>
    </row>
    <row r="20" spans="1:15" x14ac:dyDescent="0.3">
      <c r="B20" s="1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5" ht="15" thickBot="1" x14ac:dyDescent="0.35">
      <c r="B21" s="15"/>
      <c r="M21" s="35">
        <f>SUM(M8:M19)</f>
        <v>0</v>
      </c>
      <c r="N21" s="35">
        <f>SUM(N8:N19)</f>
        <v>0</v>
      </c>
    </row>
    <row r="22" spans="1:15" ht="15" thickTop="1" x14ac:dyDescent="0.3">
      <c r="B22" s="15"/>
      <c r="M22" s="36"/>
      <c r="N22" s="36"/>
    </row>
    <row r="23" spans="1:15" ht="15" thickBot="1" x14ac:dyDescent="0.35">
      <c r="B23" s="15"/>
      <c r="M23" s="35">
        <f>M5+N5+M21-N21</f>
        <v>0</v>
      </c>
      <c r="N23" s="36"/>
    </row>
    <row r="24" spans="1:15" ht="15" thickTop="1" x14ac:dyDescent="0.3">
      <c r="M24" s="2" t="s">
        <v>28</v>
      </c>
    </row>
  </sheetData>
  <sheetProtection sheet="1" objects="1" scenarios="1"/>
  <protectedRanges>
    <protectedRange sqref="D8:D19 F8:F19 H8:H19 J8:J19" name="Range1_4"/>
    <protectedRange sqref="O5" name="Range1_1_2"/>
    <protectedRange sqref="O8:O19" name="Range1_1_1_1"/>
    <protectedRange sqref="B8:B19 M5:N5 N8:N19" name="Range1_2"/>
    <protectedRange sqref="C3" name="Range1"/>
  </protectedRanges>
  <mergeCells count="1">
    <mergeCell ref="A3:B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F691-113B-4277-9267-95C8A64C704A}">
  <sheetPr codeName="Sheet5">
    <pageSetUpPr fitToPage="1"/>
  </sheetPr>
  <dimension ref="A1:O22"/>
  <sheetViews>
    <sheetView workbookViewId="0">
      <selection activeCell="B4" sqref="B4:D4"/>
    </sheetView>
  </sheetViews>
  <sheetFormatPr defaultRowHeight="14.4" x14ac:dyDescent="0.3"/>
  <cols>
    <col min="1" max="1" width="10.6640625" customWidth="1"/>
    <col min="2" max="11" width="15.6640625" customWidth="1"/>
    <col min="12" max="12" width="1.6640625" customWidth="1"/>
    <col min="13" max="15" width="15.6640625" customWidth="1"/>
    <col min="16" max="17" width="10.6640625" customWidth="1"/>
    <col min="18" max="18" width="16.109375" bestFit="1" customWidth="1"/>
    <col min="19" max="19" width="11.33203125" customWidth="1"/>
    <col min="20" max="21" width="10.6640625" customWidth="1"/>
  </cols>
  <sheetData>
    <row r="1" spans="1:15" ht="20.399999999999999" thickBot="1" x14ac:dyDescent="0.45">
      <c r="A1" s="8" t="s">
        <v>10</v>
      </c>
      <c r="B1" s="8"/>
      <c r="C1" s="8"/>
      <c r="D1" s="28" t="s">
        <v>4</v>
      </c>
      <c r="E1" s="48">
        <f ca="1">DATE</f>
        <v>46250</v>
      </c>
      <c r="F1" s="48"/>
      <c r="G1" s="21"/>
      <c r="H1" s="21"/>
      <c r="I1" s="21"/>
      <c r="J1" s="21"/>
      <c r="K1" s="21"/>
      <c r="L1" s="21"/>
      <c r="M1" s="21"/>
      <c r="N1" s="20"/>
      <c r="O1" s="20"/>
    </row>
    <row r="2" spans="1:15" ht="15" thickTop="1" x14ac:dyDescent="0.3">
      <c r="N2" s="17" t="s">
        <v>13</v>
      </c>
      <c r="O2" s="23" t="s">
        <v>14</v>
      </c>
    </row>
    <row r="3" spans="1:15" x14ac:dyDescent="0.3">
      <c r="K3" s="12" t="s">
        <v>15</v>
      </c>
      <c r="L3" s="12"/>
      <c r="M3" s="27">
        <v>0</v>
      </c>
      <c r="N3" s="25"/>
      <c r="O3" s="25"/>
    </row>
    <row r="4" spans="1:15" x14ac:dyDescent="0.3">
      <c r="N4" s="3"/>
    </row>
    <row r="5" spans="1:15" x14ac:dyDescent="0.3">
      <c r="B5" s="7" t="s">
        <v>16</v>
      </c>
      <c r="C5" s="2"/>
      <c r="D5" s="2" t="s">
        <v>17</v>
      </c>
      <c r="E5" s="2"/>
      <c r="F5" s="2" t="s">
        <v>18</v>
      </c>
      <c r="G5" s="2"/>
      <c r="H5" s="2" t="s">
        <v>19</v>
      </c>
      <c r="I5" s="2"/>
      <c r="J5" s="2" t="s">
        <v>20</v>
      </c>
      <c r="K5" s="2"/>
      <c r="L5" s="7"/>
      <c r="M5" s="7" t="s">
        <v>12</v>
      </c>
      <c r="N5" s="17" t="s">
        <v>13</v>
      </c>
      <c r="O5" s="17" t="s">
        <v>14</v>
      </c>
    </row>
    <row r="6" spans="1:15" x14ac:dyDescent="0.3">
      <c r="A6" s="32">
        <f>SUMMARY!B4-364</f>
        <v>45748</v>
      </c>
      <c r="B6" s="25"/>
      <c r="C6" s="34">
        <f>IF(B6,B6,0)</f>
        <v>0</v>
      </c>
      <c r="D6" s="25"/>
      <c r="E6" s="34">
        <f t="shared" ref="E6:E16" si="0">IF(D6,D6-C6,0)</f>
        <v>0</v>
      </c>
      <c r="F6" s="25"/>
      <c r="G6" s="34">
        <f t="shared" ref="G6:G16" si="1">IF(F6,F6-E6-C6,0)</f>
        <v>0</v>
      </c>
      <c r="H6" s="25"/>
      <c r="I6" s="34">
        <f t="shared" ref="I6:I16" si="2">IF(H6,H6-G6-E6-C6,0)</f>
        <v>0</v>
      </c>
      <c r="J6" s="25"/>
      <c r="K6" s="34">
        <f>IF(J6,J6-I6-G6-E6-C6,0)</f>
        <v>0</v>
      </c>
      <c r="L6" s="19"/>
      <c r="M6" s="34">
        <f>SUM(C6+E6+G6+I6+K6)</f>
        <v>0</v>
      </c>
      <c r="N6" s="25"/>
      <c r="O6" s="31"/>
    </row>
    <row r="7" spans="1:15" x14ac:dyDescent="0.3">
      <c r="A7" s="32">
        <f>A6+31</f>
        <v>45779</v>
      </c>
      <c r="B7" s="25"/>
      <c r="C7" s="34">
        <f t="shared" ref="C7:C16" si="3">IF(B7,B7,0)</f>
        <v>0</v>
      </c>
      <c r="D7" s="25"/>
      <c r="E7" s="34">
        <f t="shared" si="0"/>
        <v>0</v>
      </c>
      <c r="F7" s="25"/>
      <c r="G7" s="34">
        <f t="shared" si="1"/>
        <v>0</v>
      </c>
      <c r="H7" s="25"/>
      <c r="I7" s="34">
        <f t="shared" si="2"/>
        <v>0</v>
      </c>
      <c r="J7" s="25"/>
      <c r="K7" s="34">
        <f t="shared" ref="K7:K16" si="4">IF(J7,J7-I7-G7-E7-C7,0)</f>
        <v>0</v>
      </c>
      <c r="L7" s="19"/>
      <c r="M7" s="34">
        <f t="shared" ref="M7:M16" si="5">SUM(C7+E7+G7+I7+K7)</f>
        <v>0</v>
      </c>
      <c r="N7" s="25"/>
      <c r="O7" s="31"/>
    </row>
    <row r="8" spans="1:15" x14ac:dyDescent="0.3">
      <c r="A8" s="32">
        <f t="shared" ref="A8:A17" si="6">A7+31</f>
        <v>45810</v>
      </c>
      <c r="B8" s="25"/>
      <c r="C8" s="34">
        <f t="shared" si="3"/>
        <v>0</v>
      </c>
      <c r="D8" s="25"/>
      <c r="E8" s="34">
        <f t="shared" si="0"/>
        <v>0</v>
      </c>
      <c r="F8" s="25"/>
      <c r="G8" s="34">
        <f t="shared" si="1"/>
        <v>0</v>
      </c>
      <c r="H8" s="25"/>
      <c r="I8" s="34">
        <f t="shared" si="2"/>
        <v>0</v>
      </c>
      <c r="J8" s="25"/>
      <c r="K8" s="34">
        <f t="shared" si="4"/>
        <v>0</v>
      </c>
      <c r="L8" s="19"/>
      <c r="M8" s="34">
        <f t="shared" si="5"/>
        <v>0</v>
      </c>
      <c r="N8" s="25"/>
      <c r="O8" s="31"/>
    </row>
    <row r="9" spans="1:15" x14ac:dyDescent="0.3">
      <c r="A9" s="32">
        <f t="shared" si="6"/>
        <v>45841</v>
      </c>
      <c r="B9" s="25"/>
      <c r="C9" s="34">
        <f t="shared" si="3"/>
        <v>0</v>
      </c>
      <c r="D9" s="25"/>
      <c r="E9" s="34">
        <f t="shared" si="0"/>
        <v>0</v>
      </c>
      <c r="F9" s="25"/>
      <c r="G9" s="34">
        <f t="shared" si="1"/>
        <v>0</v>
      </c>
      <c r="H9" s="25"/>
      <c r="I9" s="34">
        <f t="shared" si="2"/>
        <v>0</v>
      </c>
      <c r="J9" s="25"/>
      <c r="K9" s="34">
        <f t="shared" si="4"/>
        <v>0</v>
      </c>
      <c r="L9" s="19"/>
      <c r="M9" s="34">
        <f t="shared" si="5"/>
        <v>0</v>
      </c>
      <c r="N9" s="25"/>
      <c r="O9" s="31"/>
    </row>
    <row r="10" spans="1:15" x14ac:dyDescent="0.3">
      <c r="A10" s="32">
        <f t="shared" si="6"/>
        <v>45872</v>
      </c>
      <c r="B10" s="25"/>
      <c r="C10" s="34">
        <f t="shared" si="3"/>
        <v>0</v>
      </c>
      <c r="D10" s="25"/>
      <c r="E10" s="34">
        <f t="shared" si="0"/>
        <v>0</v>
      </c>
      <c r="F10" s="25"/>
      <c r="G10" s="34">
        <f t="shared" si="1"/>
        <v>0</v>
      </c>
      <c r="H10" s="25"/>
      <c r="I10" s="34">
        <f t="shared" si="2"/>
        <v>0</v>
      </c>
      <c r="J10" s="25"/>
      <c r="K10" s="34">
        <f t="shared" si="4"/>
        <v>0</v>
      </c>
      <c r="L10" s="19"/>
      <c r="M10" s="34">
        <f t="shared" si="5"/>
        <v>0</v>
      </c>
      <c r="N10" s="25"/>
      <c r="O10" s="31"/>
    </row>
    <row r="11" spans="1:15" x14ac:dyDescent="0.3">
      <c r="A11" s="32">
        <f t="shared" si="6"/>
        <v>45903</v>
      </c>
      <c r="B11" s="25"/>
      <c r="C11" s="34">
        <f t="shared" si="3"/>
        <v>0</v>
      </c>
      <c r="D11" s="25"/>
      <c r="E11" s="34">
        <f t="shared" si="0"/>
        <v>0</v>
      </c>
      <c r="F11" s="25"/>
      <c r="G11" s="34">
        <f t="shared" si="1"/>
        <v>0</v>
      </c>
      <c r="H11" s="25"/>
      <c r="I11" s="34">
        <f t="shared" si="2"/>
        <v>0</v>
      </c>
      <c r="J11" s="25"/>
      <c r="K11" s="34">
        <f t="shared" si="4"/>
        <v>0</v>
      </c>
      <c r="L11" s="19"/>
      <c r="M11" s="34">
        <f t="shared" si="5"/>
        <v>0</v>
      </c>
      <c r="N11" s="25"/>
      <c r="O11" s="31"/>
    </row>
    <row r="12" spans="1:15" x14ac:dyDescent="0.3">
      <c r="A12" s="32">
        <f t="shared" si="6"/>
        <v>45934</v>
      </c>
      <c r="B12" s="25"/>
      <c r="C12" s="34">
        <f t="shared" si="3"/>
        <v>0</v>
      </c>
      <c r="D12" s="25"/>
      <c r="E12" s="34">
        <f t="shared" si="0"/>
        <v>0</v>
      </c>
      <c r="F12" s="25"/>
      <c r="G12" s="34">
        <f t="shared" si="1"/>
        <v>0</v>
      </c>
      <c r="H12" s="25"/>
      <c r="I12" s="34">
        <f t="shared" si="2"/>
        <v>0</v>
      </c>
      <c r="J12" s="25"/>
      <c r="K12" s="34">
        <f t="shared" si="4"/>
        <v>0</v>
      </c>
      <c r="L12" s="19"/>
      <c r="M12" s="34">
        <f t="shared" si="5"/>
        <v>0</v>
      </c>
      <c r="N12" s="25"/>
      <c r="O12" s="31"/>
    </row>
    <row r="13" spans="1:15" x14ac:dyDescent="0.3">
      <c r="A13" s="32">
        <f t="shared" si="6"/>
        <v>45965</v>
      </c>
      <c r="B13" s="25"/>
      <c r="C13" s="34">
        <f t="shared" si="3"/>
        <v>0</v>
      </c>
      <c r="D13" s="25"/>
      <c r="E13" s="34">
        <f t="shared" si="0"/>
        <v>0</v>
      </c>
      <c r="F13" s="25"/>
      <c r="G13" s="34">
        <f t="shared" si="1"/>
        <v>0</v>
      </c>
      <c r="H13" s="25"/>
      <c r="I13" s="34">
        <f t="shared" si="2"/>
        <v>0</v>
      </c>
      <c r="J13" s="25"/>
      <c r="K13" s="34">
        <f t="shared" si="4"/>
        <v>0</v>
      </c>
      <c r="L13" s="19"/>
      <c r="M13" s="34">
        <f t="shared" si="5"/>
        <v>0</v>
      </c>
      <c r="N13" s="25"/>
      <c r="O13" s="31"/>
    </row>
    <row r="14" spans="1:15" x14ac:dyDescent="0.3">
      <c r="A14" s="32">
        <f t="shared" si="6"/>
        <v>45996</v>
      </c>
      <c r="B14" s="25"/>
      <c r="C14" s="34">
        <f t="shared" si="3"/>
        <v>0</v>
      </c>
      <c r="D14" s="25"/>
      <c r="E14" s="34">
        <f t="shared" si="0"/>
        <v>0</v>
      </c>
      <c r="F14" s="25"/>
      <c r="G14" s="34">
        <f t="shared" si="1"/>
        <v>0</v>
      </c>
      <c r="H14" s="25"/>
      <c r="I14" s="34">
        <f t="shared" si="2"/>
        <v>0</v>
      </c>
      <c r="J14" s="25"/>
      <c r="K14" s="34">
        <f t="shared" si="4"/>
        <v>0</v>
      </c>
      <c r="L14" s="19"/>
      <c r="M14" s="34">
        <f t="shared" si="5"/>
        <v>0</v>
      </c>
      <c r="N14" s="25"/>
      <c r="O14" s="31"/>
    </row>
    <row r="15" spans="1:15" x14ac:dyDescent="0.3">
      <c r="A15" s="32">
        <f t="shared" si="6"/>
        <v>46027</v>
      </c>
      <c r="B15" s="25"/>
      <c r="C15" s="34">
        <f t="shared" si="3"/>
        <v>0</v>
      </c>
      <c r="D15" s="25"/>
      <c r="E15" s="34">
        <f t="shared" si="0"/>
        <v>0</v>
      </c>
      <c r="F15" s="25"/>
      <c r="G15" s="34">
        <f t="shared" si="1"/>
        <v>0</v>
      </c>
      <c r="H15" s="25"/>
      <c r="I15" s="34">
        <f t="shared" si="2"/>
        <v>0</v>
      </c>
      <c r="J15" s="25"/>
      <c r="K15" s="34">
        <f t="shared" si="4"/>
        <v>0</v>
      </c>
      <c r="L15" s="19"/>
      <c r="M15" s="34">
        <f t="shared" si="5"/>
        <v>0</v>
      </c>
      <c r="N15" s="25"/>
      <c r="O15" s="31"/>
    </row>
    <row r="16" spans="1:15" x14ac:dyDescent="0.3">
      <c r="A16" s="32">
        <f t="shared" si="6"/>
        <v>46058</v>
      </c>
      <c r="B16" s="25"/>
      <c r="C16" s="34">
        <f t="shared" si="3"/>
        <v>0</v>
      </c>
      <c r="D16" s="25"/>
      <c r="E16" s="34">
        <f t="shared" si="0"/>
        <v>0</v>
      </c>
      <c r="F16" s="25"/>
      <c r="G16" s="34">
        <f t="shared" si="1"/>
        <v>0</v>
      </c>
      <c r="H16" s="25"/>
      <c r="I16" s="34">
        <f t="shared" si="2"/>
        <v>0</v>
      </c>
      <c r="J16" s="25"/>
      <c r="K16" s="34">
        <f t="shared" si="4"/>
        <v>0</v>
      </c>
      <c r="L16" s="19"/>
      <c r="M16" s="34">
        <f t="shared" si="5"/>
        <v>0</v>
      </c>
      <c r="N16" s="25"/>
      <c r="O16" s="31"/>
    </row>
    <row r="17" spans="1:15" x14ac:dyDescent="0.3">
      <c r="A17" s="32">
        <f t="shared" si="6"/>
        <v>46089</v>
      </c>
      <c r="B17" s="25"/>
      <c r="C17" s="34">
        <f>IF(B17,B17,0)</f>
        <v>0</v>
      </c>
      <c r="D17" s="25"/>
      <c r="E17" s="34">
        <f>IF(D17,D17-C17,0)</f>
        <v>0</v>
      </c>
      <c r="F17" s="25"/>
      <c r="G17" s="34">
        <f>IF(F17,F17-E17-C17,0)</f>
        <v>0</v>
      </c>
      <c r="H17" s="25"/>
      <c r="I17" s="34">
        <f>IF(H17,H17-G17-E17-C17,0)</f>
        <v>0</v>
      </c>
      <c r="J17" s="25"/>
      <c r="K17" s="34">
        <f>IF(J17,J17-I17-G17-E17-C17,0)</f>
        <v>0</v>
      </c>
      <c r="L17" s="19"/>
      <c r="M17" s="34">
        <f>SUM(C17+E17+G17+I17+K17)</f>
        <v>0</v>
      </c>
      <c r="N17" s="25"/>
      <c r="O17" s="31"/>
    </row>
    <row r="19" spans="1:15" ht="15" thickBot="1" x14ac:dyDescent="0.35">
      <c r="M19" s="35">
        <f>SUM(M6:M17)</f>
        <v>0</v>
      </c>
      <c r="N19" s="35">
        <f>SUM(N6:N17)</f>
        <v>0</v>
      </c>
    </row>
    <row r="20" spans="1:15" ht="15" thickTop="1" x14ac:dyDescent="0.3">
      <c r="M20" s="36"/>
      <c r="N20" s="36"/>
    </row>
    <row r="21" spans="1:15" ht="15" thickBot="1" x14ac:dyDescent="0.35">
      <c r="M21" s="35">
        <f>M3+N3+M19-N19</f>
        <v>0</v>
      </c>
      <c r="N21" s="36"/>
    </row>
    <row r="22" spans="1:15" ht="15" thickTop="1" x14ac:dyDescent="0.3">
      <c r="M22" s="2" t="s">
        <v>29</v>
      </c>
    </row>
  </sheetData>
  <sheetProtection sheet="1" objects="1" scenarios="1"/>
  <protectedRanges>
    <protectedRange sqref="N3:O3 N6:O17" name="Range1_2"/>
    <protectedRange sqref="M3 B6:B17 D6:D17 F6:F17 H6:H17 J6:J17" name="Range1"/>
  </protectedRanges>
  <mergeCells count="1">
    <mergeCell ref="E1:F1"/>
  </mergeCells>
  <pageMargins left="0.17" right="0.17" top="0.75" bottom="0.75" header="0.3" footer="0.3"/>
  <pageSetup scale="8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C3A2-279B-427B-8AD0-6E5C356859E4}">
  <sheetPr codeName="Sheet6"/>
  <dimension ref="A1:M22"/>
  <sheetViews>
    <sheetView workbookViewId="0">
      <selection activeCell="B4" sqref="B4:D4"/>
    </sheetView>
  </sheetViews>
  <sheetFormatPr defaultRowHeight="14.4" x14ac:dyDescent="0.3"/>
  <cols>
    <col min="1" max="1" width="10.6640625" customWidth="1"/>
    <col min="2" max="11" width="15.6640625" customWidth="1"/>
    <col min="12" max="12" width="1.6640625" customWidth="1"/>
    <col min="13" max="13" width="15.6640625" customWidth="1"/>
    <col min="14" max="14" width="11.33203125" customWidth="1"/>
    <col min="15" max="16" width="10.6640625" customWidth="1"/>
  </cols>
  <sheetData>
    <row r="1" spans="1:13" ht="20.399999999999999" thickBot="1" x14ac:dyDescent="0.45">
      <c r="A1" s="22" t="s">
        <v>30</v>
      </c>
      <c r="B1" s="22"/>
      <c r="C1" s="20"/>
      <c r="D1" s="28" t="s">
        <v>4</v>
      </c>
      <c r="E1" s="20">
        <f ca="1">DATE</f>
        <v>46250</v>
      </c>
      <c r="F1" s="20"/>
      <c r="G1" s="20"/>
      <c r="H1" s="20"/>
      <c r="I1" s="20"/>
      <c r="J1" s="20"/>
      <c r="K1" s="20"/>
      <c r="L1" s="20"/>
      <c r="M1" s="20"/>
    </row>
    <row r="2" spans="1:13" ht="15" thickTop="1" x14ac:dyDescent="0.3">
      <c r="A2" s="11"/>
    </row>
    <row r="3" spans="1:13" x14ac:dyDescent="0.3">
      <c r="A3" s="11"/>
      <c r="K3" s="12" t="s">
        <v>15</v>
      </c>
      <c r="L3" s="12"/>
      <c r="M3" s="38"/>
    </row>
    <row r="5" spans="1:13" s="2" customFormat="1" x14ac:dyDescent="0.3">
      <c r="B5" s="7" t="s">
        <v>16</v>
      </c>
      <c r="D5" s="2" t="s">
        <v>17</v>
      </c>
      <c r="F5" s="2" t="s">
        <v>18</v>
      </c>
      <c r="H5" s="2" t="s">
        <v>19</v>
      </c>
      <c r="J5" s="2" t="s">
        <v>20</v>
      </c>
      <c r="L5" s="7"/>
      <c r="M5" s="7" t="s">
        <v>12</v>
      </c>
    </row>
    <row r="6" spans="1:13" x14ac:dyDescent="0.3">
      <c r="A6" s="32">
        <f>SUMMARY!B4-364</f>
        <v>45748</v>
      </c>
      <c r="B6" s="25"/>
      <c r="C6" s="34">
        <f>IF(B6,B6-$M$3,0)</f>
        <v>0</v>
      </c>
      <c r="D6" s="25"/>
      <c r="E6" s="34">
        <f>IF(D6,D6-C6-$M$3,0)</f>
        <v>0</v>
      </c>
      <c r="F6" s="25"/>
      <c r="G6" s="34">
        <f>IF(F6,F6-E6-C6-$M$3,0)</f>
        <v>0</v>
      </c>
      <c r="H6" s="25"/>
      <c r="I6" s="34">
        <f>IF(H6,H6-G6-E6-C6-$M$3,0)</f>
        <v>0</v>
      </c>
      <c r="J6" s="25"/>
      <c r="K6" s="34">
        <f>IF(J6,J6-I6-G6-E6-C6-$M$3,0)</f>
        <v>0</v>
      </c>
      <c r="L6" s="19"/>
      <c r="M6" s="34">
        <f>SUM(C6+E6+G6+I6+K6)</f>
        <v>0</v>
      </c>
    </row>
    <row r="7" spans="1:13" x14ac:dyDescent="0.3">
      <c r="A7" s="32">
        <f t="shared" ref="A7:A17" si="0">A6+31</f>
        <v>45779</v>
      </c>
      <c r="B7" s="25"/>
      <c r="C7" s="34">
        <f>IF(B7,B7-$M6-$M$3,0)</f>
        <v>0</v>
      </c>
      <c r="D7" s="25"/>
      <c r="E7" s="34">
        <f>IF(D7,D7-C7-$M$6-$M$3,0)</f>
        <v>0</v>
      </c>
      <c r="F7" s="25"/>
      <c r="G7" s="34">
        <f>IF(F7,F7-E7-C7-$M6-$M$3,0)</f>
        <v>0</v>
      </c>
      <c r="H7" s="25"/>
      <c r="I7" s="34">
        <f>IF(H7,H7-G7-E7-C7-$M6-$M$3,0)</f>
        <v>0</v>
      </c>
      <c r="J7" s="25"/>
      <c r="K7" s="34">
        <f>IF(J7,J7-I7-G7-E7-C7-$M6-$M$3,0)</f>
        <v>0</v>
      </c>
      <c r="L7" s="19"/>
      <c r="M7" s="34">
        <f>SUM(C7+E7+G7+I7+K7)</f>
        <v>0</v>
      </c>
    </row>
    <row r="8" spans="1:13" x14ac:dyDescent="0.3">
      <c r="A8" s="32">
        <f t="shared" si="0"/>
        <v>45810</v>
      </c>
      <c r="B8" s="25"/>
      <c r="C8" s="34">
        <f>IF(B8,B8-SUM($M$3,$M$6:$M7),0)</f>
        <v>0</v>
      </c>
      <c r="D8" s="25"/>
      <c r="E8" s="34">
        <f>IF(D8,D8-C8-SUM($M$3,$M$6:$M7),0)</f>
        <v>0</v>
      </c>
      <c r="F8" s="25"/>
      <c r="G8" s="34">
        <f>IF(F8,F8-E8-C8-SUM($M$3,$M$6:$M7),0)</f>
        <v>0</v>
      </c>
      <c r="H8" s="25"/>
      <c r="I8" s="34">
        <f>IF(H8,H8-G8-E8-C8-SUM($M$3,$M$6:$M7),0)</f>
        <v>0</v>
      </c>
      <c r="J8" s="25"/>
      <c r="K8" s="34">
        <f>IF(J8,J8-I8-G8-E8-C8-SUM($M$3,$M$6:$M7),0)</f>
        <v>0</v>
      </c>
      <c r="L8" s="19"/>
      <c r="M8" s="34">
        <f t="shared" ref="M8:M17" si="1">SUM(C8+E8+G8+I8+K8)</f>
        <v>0</v>
      </c>
    </row>
    <row r="9" spans="1:13" x14ac:dyDescent="0.3">
      <c r="A9" s="32">
        <f t="shared" si="0"/>
        <v>45841</v>
      </c>
      <c r="B9" s="25"/>
      <c r="C9" s="34">
        <f>IF(B9,B9-SUM($M$3,$M$6:$M8),0)</f>
        <v>0</v>
      </c>
      <c r="D9" s="25"/>
      <c r="E9" s="34">
        <f>IF(D9,D9-C9-SUM($M$3,$M$6:$M8),0)</f>
        <v>0</v>
      </c>
      <c r="F9" s="25"/>
      <c r="G9" s="34">
        <f>IF(F9,F9-E9-C9-SUM($M$3,$M$6:$M8),0)</f>
        <v>0</v>
      </c>
      <c r="H9" s="25"/>
      <c r="I9" s="34">
        <f>IF(H9,H9-G9-E9-C9-SUM($M$3,$M$6:$M8),0)</f>
        <v>0</v>
      </c>
      <c r="J9" s="25"/>
      <c r="K9" s="34">
        <f>IF(J9,J9-I9-G9-E9-C9-SUM($M$3,$M$6:$M8),0)</f>
        <v>0</v>
      </c>
      <c r="L9" s="19"/>
      <c r="M9" s="34">
        <f t="shared" si="1"/>
        <v>0</v>
      </c>
    </row>
    <row r="10" spans="1:13" x14ac:dyDescent="0.3">
      <c r="A10" s="32">
        <f t="shared" si="0"/>
        <v>45872</v>
      </c>
      <c r="B10" s="25"/>
      <c r="C10" s="34">
        <f>IF(B10,B10-SUM($M$3,$M$6:$M9),0)</f>
        <v>0</v>
      </c>
      <c r="D10" s="25"/>
      <c r="E10" s="34">
        <f>IF(D10,D10-C10-SUM($M$3,$M$6:$M9),0)</f>
        <v>0</v>
      </c>
      <c r="F10" s="25"/>
      <c r="G10" s="34">
        <f>IF(F10,F10-E10-C10-SUM($M$3,$M$6:$M9),0)</f>
        <v>0</v>
      </c>
      <c r="H10" s="25"/>
      <c r="I10" s="34">
        <f>IF(H10,H10-G10-E10-C10-SUM($M$3,$M$6:$M9),0)</f>
        <v>0</v>
      </c>
      <c r="J10" s="25"/>
      <c r="K10" s="34">
        <f>IF(J10,J10-I10-G10-E10-C10-SUM($M$3,$M$6:$M9),0)</f>
        <v>0</v>
      </c>
      <c r="L10" s="19"/>
      <c r="M10" s="34">
        <f t="shared" si="1"/>
        <v>0</v>
      </c>
    </row>
    <row r="11" spans="1:13" x14ac:dyDescent="0.3">
      <c r="A11" s="32">
        <f t="shared" si="0"/>
        <v>45903</v>
      </c>
      <c r="B11" s="25"/>
      <c r="C11" s="34">
        <f>IF(B11,B11-SUM($M$3,$M$6:$M10),0)</f>
        <v>0</v>
      </c>
      <c r="D11" s="25"/>
      <c r="E11" s="34">
        <f>IF(D11,D11-C11-SUM($M$3,$M$6:$M10),0)</f>
        <v>0</v>
      </c>
      <c r="F11" s="25"/>
      <c r="G11" s="34">
        <f>IF(F11,F11-E11-C11-SUM($M$3,$M$6:$M10),0)</f>
        <v>0</v>
      </c>
      <c r="H11" s="25"/>
      <c r="I11" s="34">
        <f>IF(H11,H11-G11-E11-C11-SUM($M$3,$M$6:$M10),0)</f>
        <v>0</v>
      </c>
      <c r="J11" s="25"/>
      <c r="K11" s="34">
        <f>IF(J11,J11-I11-G11-E11-C11-SUM($M$3,$M$6:$M10),0)</f>
        <v>0</v>
      </c>
      <c r="L11" s="19"/>
      <c r="M11" s="34">
        <f t="shared" si="1"/>
        <v>0</v>
      </c>
    </row>
    <row r="12" spans="1:13" x14ac:dyDescent="0.3">
      <c r="A12" s="32">
        <f t="shared" si="0"/>
        <v>45934</v>
      </c>
      <c r="B12" s="25"/>
      <c r="C12" s="34">
        <f>IF(B12,B12-SUM($M$3,$M$6:$M11),0)</f>
        <v>0</v>
      </c>
      <c r="D12" s="25"/>
      <c r="E12" s="34">
        <f>IF(D12,D12-C12-SUM($M$3,$M$6:$M11),0)</f>
        <v>0</v>
      </c>
      <c r="F12" s="25"/>
      <c r="G12" s="34">
        <f>IF(F12,F12-E12-C12-SUM($M$3,$M$6:$M11),0)</f>
        <v>0</v>
      </c>
      <c r="H12" s="25"/>
      <c r="I12" s="34">
        <f>IF(H12,H12-G12-E12-C12-SUM($M$3,$M$6:$M11),0)</f>
        <v>0</v>
      </c>
      <c r="J12" s="25"/>
      <c r="K12" s="34">
        <f>IF(J12,J12-I12-G12-E12-C12-SUM($M$3,$M$6:$M11),0)</f>
        <v>0</v>
      </c>
      <c r="L12" s="19"/>
      <c r="M12" s="34">
        <f t="shared" si="1"/>
        <v>0</v>
      </c>
    </row>
    <row r="13" spans="1:13" x14ac:dyDescent="0.3">
      <c r="A13" s="32">
        <f t="shared" si="0"/>
        <v>45965</v>
      </c>
      <c r="B13" s="25"/>
      <c r="C13" s="34">
        <f>IF(B13,B13-SUM($M$3,$M$6:$M12),0)</f>
        <v>0</v>
      </c>
      <c r="D13" s="25"/>
      <c r="E13" s="34">
        <f>IF(D13,D13-C13-SUM($M$3,$M$6:$M12),0)</f>
        <v>0</v>
      </c>
      <c r="F13" s="25"/>
      <c r="G13" s="34">
        <f>IF(F13,F13-E13-C13-SUM($M$3,$M$6:$M12),0)</f>
        <v>0</v>
      </c>
      <c r="H13" s="25"/>
      <c r="I13" s="34">
        <f>IF(H13,H13-G13-E13-C13-SUM($M$3,$M$6:$M12),0)</f>
        <v>0</v>
      </c>
      <c r="J13" s="25"/>
      <c r="K13" s="34">
        <f>IF(J13,J13-I13-G13-E13-C13-SUM($M$3,$M$6:$M12),0)</f>
        <v>0</v>
      </c>
      <c r="L13" s="19"/>
      <c r="M13" s="34">
        <f t="shared" si="1"/>
        <v>0</v>
      </c>
    </row>
    <row r="14" spans="1:13" x14ac:dyDescent="0.3">
      <c r="A14" s="32">
        <f t="shared" si="0"/>
        <v>45996</v>
      </c>
      <c r="B14" s="25"/>
      <c r="C14" s="34">
        <f>IF(B14,B14-SUM($M$3,$M$6:$M13),0)</f>
        <v>0</v>
      </c>
      <c r="D14" s="25"/>
      <c r="E14" s="34">
        <f>IF(D14,D14-C14-SUM($M$3,$M$6:$M13),0)</f>
        <v>0</v>
      </c>
      <c r="F14" s="25"/>
      <c r="G14" s="34">
        <f>IF(F14,F14-E14-C14-SUM($M$3,$M$6:$M13),0)</f>
        <v>0</v>
      </c>
      <c r="H14" s="25"/>
      <c r="I14" s="34">
        <f>IF(H14,H14-G14-E14-C14-SUM($M$3,$M$6:$M13),0)</f>
        <v>0</v>
      </c>
      <c r="J14" s="25"/>
      <c r="K14" s="34">
        <f>IF(J14,J14-I14-G14-E14-C14-SUM($M$3,$M$6:$M13),0)</f>
        <v>0</v>
      </c>
      <c r="L14" s="19"/>
      <c r="M14" s="34">
        <f t="shared" si="1"/>
        <v>0</v>
      </c>
    </row>
    <row r="15" spans="1:13" x14ac:dyDescent="0.3">
      <c r="A15" s="32">
        <f t="shared" si="0"/>
        <v>46027</v>
      </c>
      <c r="B15" s="25"/>
      <c r="C15" s="34">
        <f>IF(B15,B15-SUM($M$3,$M$6:$M14),0)</f>
        <v>0</v>
      </c>
      <c r="D15" s="25"/>
      <c r="E15" s="34">
        <f>IF(D15,D15-C15-SUM($M$3,$M$6:$M14),0)</f>
        <v>0</v>
      </c>
      <c r="F15" s="25"/>
      <c r="G15" s="34">
        <f>IF(F15,F15-E15-C15-SUM($M$3,$M$6:$M14),0)</f>
        <v>0</v>
      </c>
      <c r="H15" s="25"/>
      <c r="I15" s="34">
        <f>IF(H15,H15-G15-E15-C15-SUM($M$3,$M$6:$M14),0)</f>
        <v>0</v>
      </c>
      <c r="J15" s="25"/>
      <c r="K15" s="34">
        <f>IF(J15,J15-I15-G15-E15-C15-SUM($M$3,$M$6:$M14),0)</f>
        <v>0</v>
      </c>
      <c r="L15" s="19"/>
      <c r="M15" s="34">
        <f t="shared" si="1"/>
        <v>0</v>
      </c>
    </row>
    <row r="16" spans="1:13" x14ac:dyDescent="0.3">
      <c r="A16" s="32">
        <f t="shared" si="0"/>
        <v>46058</v>
      </c>
      <c r="B16" s="25"/>
      <c r="C16" s="34">
        <f>IF(B16,B16-SUM($M$3,$M$6:$M15),0)</f>
        <v>0</v>
      </c>
      <c r="D16" s="25"/>
      <c r="E16" s="34">
        <f>IF(D16,D16-C16-SUM($M$3,$M$6:$M15),0)</f>
        <v>0</v>
      </c>
      <c r="F16" s="25"/>
      <c r="G16" s="34">
        <f>IF(F16,F16-E16-C16-SUM($M$3,$M$6:$M15),0)</f>
        <v>0</v>
      </c>
      <c r="H16" s="25"/>
      <c r="I16" s="34">
        <f>IF(H16,H16-G16-E16-C16-SUM($M$3,$M$6:$M15),0)</f>
        <v>0</v>
      </c>
      <c r="J16" s="25"/>
      <c r="K16" s="34">
        <f>IF(J16,J16-I16-G16-E16-C16-SUM($M$3,$M$6:$M15),0)</f>
        <v>0</v>
      </c>
      <c r="L16" s="19"/>
      <c r="M16" s="34">
        <f t="shared" si="1"/>
        <v>0</v>
      </c>
    </row>
    <row r="17" spans="1:13" x14ac:dyDescent="0.3">
      <c r="A17" s="32">
        <f t="shared" si="0"/>
        <v>46089</v>
      </c>
      <c r="B17" s="25"/>
      <c r="C17" s="34">
        <f>IF(B17,B17-SUM($M$3,$M$6:$M16),0)</f>
        <v>0</v>
      </c>
      <c r="D17" s="25"/>
      <c r="E17" s="34">
        <f>IF(D17,D17-C17-SUM($M$3,$M$6:$M16),0)</f>
        <v>0</v>
      </c>
      <c r="F17" s="25"/>
      <c r="G17" s="34">
        <f>IF(F17,F17-E17-C17-SUM($M$3,$M$6:$M16),0)</f>
        <v>0</v>
      </c>
      <c r="H17" s="25"/>
      <c r="I17" s="34">
        <f>IF(H17,H17-G17-E17-C17-SUM($M$3,$M$6:$M16),0)</f>
        <v>0</v>
      </c>
      <c r="J17" s="25"/>
      <c r="K17" s="34">
        <f>IF(J17,J17-I17-G17-E17-C17-SUM($M$3,$M$6:$M16),0)</f>
        <v>0</v>
      </c>
      <c r="L17" s="19"/>
      <c r="M17" s="34">
        <f t="shared" si="1"/>
        <v>0</v>
      </c>
    </row>
    <row r="19" spans="1:13" ht="15" thickBot="1" x14ac:dyDescent="0.35">
      <c r="M19" s="35">
        <f>SUM(M6:M17)</f>
        <v>0</v>
      </c>
    </row>
    <row r="20" spans="1:13" ht="15" thickTop="1" x14ac:dyDescent="0.3">
      <c r="M20" s="36"/>
    </row>
    <row r="21" spans="1:13" ht="15" thickBot="1" x14ac:dyDescent="0.35">
      <c r="M21" s="35">
        <f>M3+M19</f>
        <v>0</v>
      </c>
    </row>
    <row r="22" spans="1:13" ht="15" thickTop="1" x14ac:dyDescent="0.3">
      <c r="M22" s="2" t="s">
        <v>31</v>
      </c>
    </row>
  </sheetData>
  <sheetProtection sheet="1" objects="1" scenarios="1"/>
  <protectedRanges>
    <protectedRange sqref="M3 B6:B17 D6:D17 F6:F17 H6:H17 J6:J17" name="Range1_3"/>
  </protectedRanges>
  <pageMargins left="0.3" right="0.17" top="0.75" bottom="0.44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4de5c1-db22-4abf-9a0c-508fd4094384">
      <Terms xmlns="http://schemas.microsoft.com/office/infopath/2007/PartnerControls"/>
    </lcf76f155ced4ddcb4097134ff3c332f>
    <TaxCatchAll xmlns="8ba37d9e-e127-42ff-82be-43621f66d8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0F4923DF87B47B6A307216B1E349D" ma:contentTypeVersion="15" ma:contentTypeDescription="Create a new document." ma:contentTypeScope="" ma:versionID="63aa271c929ec85548dcab3522d2e00d">
  <xsd:schema xmlns:xsd="http://www.w3.org/2001/XMLSchema" xmlns:xs="http://www.w3.org/2001/XMLSchema" xmlns:p="http://schemas.microsoft.com/office/2006/metadata/properties" xmlns:ns2="d74de5c1-db22-4abf-9a0c-508fd4094384" xmlns:ns3="8ba37d9e-e127-42ff-82be-43621f66d8b6" targetNamespace="http://schemas.microsoft.com/office/2006/metadata/properties" ma:root="true" ma:fieldsID="fb5ccf3e1215ceaf869e34fba40b2a1f" ns2:_="" ns3:_="">
    <xsd:import namespace="d74de5c1-db22-4abf-9a0c-508fd4094384"/>
    <xsd:import namespace="8ba37d9e-e127-42ff-82be-43621f66d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de5c1-db22-4abf-9a0c-508fd4094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497d470-3ef6-439a-bddb-e6107930d6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37d9e-e127-42ff-82be-43621f66d8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a5090-87b6-4ea1-83d8-f45544aa82ec}" ma:internalName="TaxCatchAll" ma:showField="CatchAllData" ma:web="8ba37d9e-e127-42ff-82be-43621f66d8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4A443A-1050-4191-8F56-E10D1F871C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2E5FBE-99EA-4491-A6D1-3B4EDCA32D8F}">
  <ds:schemaRefs>
    <ds:schemaRef ds:uri="d74de5c1-db22-4abf-9a0c-508fd4094384"/>
    <ds:schemaRef ds:uri="8ba37d9e-e127-42ff-82be-43621f66d8b6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8B4B557-7BD3-4419-A969-B2B321980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4de5c1-db22-4abf-9a0c-508fd4094384"/>
    <ds:schemaRef ds:uri="8ba37d9e-e127-42ff-82be-43621f66d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Disclaimer</vt:lpstr>
      <vt:lpstr>SUMMARY</vt:lpstr>
      <vt:lpstr>GST</vt:lpstr>
      <vt:lpstr>Income Tax - AIM</vt:lpstr>
      <vt:lpstr>Income Tax - STANDARD</vt:lpstr>
      <vt:lpstr>PAYE</vt:lpstr>
      <vt:lpstr>ANNUAL LEAVE LIABILITY</vt:lpstr>
      <vt:lpstr>AIM</vt:lpstr>
      <vt:lpstr>DATE</vt:lpstr>
      <vt:lpstr>GST</vt:lpstr>
      <vt:lpstr>INCOME</vt:lpstr>
      <vt:lpstr>LEAVE</vt:lpstr>
      <vt:lpstr>PAYE</vt:lpstr>
      <vt:lpstr>'ANNUAL LEAVE LIABILITY'!Print_Area</vt:lpstr>
      <vt:lpstr>GST!Print_Area</vt:lpstr>
      <vt:lpstr>'Income Tax - AIM'!Print_Area</vt:lpstr>
      <vt:lpstr>'Income Tax - STANDARD'!Print_Area</vt:lpstr>
      <vt:lpstr>PAYE!Print_Area</vt:lpstr>
      <vt:lpstr>SUMMARY!Print_Area</vt:lpstr>
    </vt:vector>
  </TitlesOfParts>
  <Manager>Rachel@conduit.nz</Manager>
  <Company>Conduit Business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&amp; Leave Provisions Worksheet</dc:title>
  <dc:subject>Tax &amp; Leave Provisions Worksheet</dc:subject>
  <dc:creator>Maloni Ramo</dc:creator>
  <cp:keywords>GST, PAYE, Income Tax, Annual Leave</cp:keywords>
  <dc:description/>
  <cp:lastModifiedBy>Maloni Ramo</cp:lastModifiedBy>
  <cp:revision/>
  <dcterms:created xsi:type="dcterms:W3CDTF">2020-05-06T22:28:48Z</dcterms:created>
  <dcterms:modified xsi:type="dcterms:W3CDTF">2026-08-16T11:39:00Z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0x0101009D30F4923DF87B47B6A307216B1E349D</vt:lpwstr>
  </property>
  <property fmtid="{D5CDD505-2E9C-101B-9397-08002B2CF9AE}" pid="3" name="MediaServiceImageTags">
    <vt:lpwstr/>
  </property>
</Properties>
</file>